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p3dird09\carpeta compartida oai\Portal de Transparencia\BALANCE GENERAL\2024\Octubre\"/>
    </mc:Choice>
  </mc:AlternateContent>
  <xr:revisionPtr revIDLastSave="0" documentId="13_ncr:1_{EDCE2211-169B-4483-A99E-60AD1514450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OCTUBRE  2024" sheetId="1" r:id="rId1"/>
  </sheets>
  <definedNames>
    <definedName name="_xlnm.Print_Area" localSheetId="0">'OCTUBRE  2024'!$A$2:$F$63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38" i="1"/>
  <c r="C33" i="1"/>
  <c r="C24" i="1"/>
  <c r="C17" i="1"/>
  <c r="C46" i="1" l="1"/>
  <c r="C25" i="1"/>
  <c r="B45" i="1"/>
  <c r="B33" i="1"/>
  <c r="B38" i="1" s="1"/>
  <c r="B46" i="1" s="1"/>
  <c r="B24" i="1"/>
  <c r="B17" i="1"/>
  <c r="B25" i="1" s="1"/>
  <c r="E11" i="1" l="1"/>
  <c r="F11" i="1" l="1"/>
  <c r="D33" i="1" l="1"/>
  <c r="D38" i="1" s="1"/>
  <c r="D45" i="1" l="1"/>
  <c r="D24" i="1"/>
  <c r="D17" i="1"/>
  <c r="D46" i="1" l="1"/>
  <c r="D25" i="1"/>
  <c r="E38" i="1" l="1"/>
  <c r="F38" i="1" s="1"/>
  <c r="E17" i="1"/>
  <c r="F17" i="1" s="1"/>
  <c r="E25" i="1" l="1"/>
  <c r="F25" i="1" s="1"/>
  <c r="E33" i="1" l="1"/>
  <c r="F33" i="1" s="1"/>
  <c r="E46" i="1"/>
  <c r="F46" i="1" s="1"/>
  <c r="E41" i="1" l="1"/>
  <c r="F41" i="1" s="1"/>
  <c r="E24" i="1" l="1"/>
  <c r="F24" i="1" s="1"/>
  <c r="E45" i="1"/>
  <c r="F45" i="1" s="1"/>
  <c r="E44" i="1"/>
  <c r="F44" i="1" s="1"/>
  <c r="E43" i="1"/>
  <c r="F43" i="1" s="1"/>
  <c r="E42" i="1"/>
  <c r="F42" i="1" s="1"/>
  <c r="E37" i="1"/>
  <c r="F37" i="1" s="1"/>
  <c r="E36" i="1"/>
  <c r="F36" i="1" s="1"/>
  <c r="E32" i="1"/>
  <c r="F32" i="1" s="1"/>
  <c r="E31" i="1"/>
  <c r="F31" i="1" s="1"/>
  <c r="E30" i="1"/>
  <c r="F30" i="1" s="1"/>
  <c r="E29" i="1"/>
  <c r="F29" i="1" s="1"/>
  <c r="E23" i="1"/>
  <c r="F23" i="1" s="1"/>
  <c r="E22" i="1"/>
  <c r="F22" i="1" s="1"/>
  <c r="E21" i="1"/>
  <c r="F21" i="1" s="1"/>
  <c r="E20" i="1"/>
  <c r="F20" i="1" s="1"/>
  <c r="E16" i="1"/>
  <c r="F16" i="1" s="1"/>
  <c r="E15" i="1"/>
  <c r="F15" i="1" s="1"/>
  <c r="E14" i="1"/>
  <c r="F14" i="1" s="1"/>
  <c r="E13" i="1"/>
  <c r="F13" i="1" s="1"/>
  <c r="E12" i="1"/>
  <c r="F12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<sst xmlns="http://schemas.openxmlformats.org/spreadsheetml/2006/main" count="46" uniqueCount="46">
  <si>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</si>
  <si>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</si>
  <si>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</si>
  <si>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</si>
  <si>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</si>
  <si>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</si>
  <si>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</si>
  <si>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</si>
  <si>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</si>
  <si>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</si>
  <si>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</si>
  <si>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</si>
  <si>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</si>
  <si>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</si>
  <si>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</si>
  <si>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</si>
  <si>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</si>
  <si>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</si>
  <si>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</si>
  <si>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</si>
  <si>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</si>
  <si>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</si>
  <si>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</si>
  <si>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</si>
  <si>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</si>
  <si>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</si>
  <si>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</si>
  <si>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</si>
  <si>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</si>
  <si>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</si>
  <si>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</si>
  <si>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</si>
  <si>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</si>
  <si>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</si>
  <si>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</si>
  <si>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</si>
  <si>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</si>
  <si>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</si>
  <si>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</si>
  <si>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</si>
  <si>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</si>
  <si>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2024-09</t>
  </si>
  <si>
    <t>Al 31/10/2024</t>
  </si>
  <si>
    <t>2024-10</t>
  </si>
  <si>
    <t>2023-10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</si>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</sst>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" fontId="0" fillId="2" borderId="1" xfId="0" applyNumberForma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3609975</xdr:colOff>
      <xdr:row>0</xdr:row>
      <xdr:rowOff>0</xdr:rowOff>
    </xdr:from>
    <xdr:to>
      <xdr:col>2</xdr:col>
      <xdr:colOff>1028700</xdr:colOff>
      <xdr:row>1</xdr:row>
      <xdr:rowOff>47625</xdr:rowOff>
    </xdr:to>
    <xdr:pic>
      <xdr:nvPicPr>
        <xdr:cNvPr id="4" name="Imagen 3" descr="Proindustria | Registro Industrial">
          <a:extLst>
            <a:ext uri="{FF2B5EF4-FFF2-40B4-BE49-F238E27FC236}">
              <a16:creationId xmlns:a16="http://schemas.microsoft.com/office/drawing/2014/main" id="{B81CDF20-2E22-4461-A852-EB43EAED0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26289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0"/>
  <sheetViews>
    <sheetView tabSelected="1" zoomScaleNormal="100" workbookViewId="0"/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6" width="17.7109375" style="2" customWidth="1"/>
    <col min="7" max="10" width="9.140625" style="2"/>
    <col min="11" max="16384" width="9.140625" style="1"/>
  </cols>
  <sheetData>
    <row r="1" spans="1:6" ht="69.75" customHeight="1" x14ac:dyDescent="0.25">
      <c r="B1"/>
    </row>
    <row r="2" spans="1:6" x14ac:dyDescent="0.25">
      <c r="A2" s="20" t="s">
        <v>4</v>
      </c>
      <c r="B2" s="20"/>
      <c r="C2" s="20"/>
      <c r="D2" s="20"/>
      <c r="E2" s="20"/>
      <c r="F2" s="20"/>
    </row>
    <row r="3" spans="1:6" x14ac:dyDescent="0.25">
      <c r="A3" s="20" t="s">
        <v>5</v>
      </c>
      <c r="B3" s="20"/>
      <c r="C3" s="20"/>
      <c r="D3" s="20"/>
      <c r="E3" s="20"/>
      <c r="F3" s="20"/>
    </row>
    <row r="4" spans="1:6" s="2" customFormat="1" x14ac:dyDescent="0.25">
      <c r="A4" s="20" t="s">
        <v>42</v>
      </c>
      <c r="B4" s="20"/>
      <c r="C4" s="20"/>
      <c r="D4" s="20"/>
      <c r="E4" s="20"/>
      <c r="F4" s="20"/>
    </row>
    <row r="5" spans="1:6" s="2" customFormat="1" x14ac:dyDescent="0.25">
      <c r="A5" s="20" t="s">
        <v>0</v>
      </c>
      <c r="B5" s="20"/>
      <c r="C5" s="20"/>
      <c r="D5" s="20"/>
      <c r="E5" s="20"/>
      <c r="F5" s="20"/>
    </row>
    <row r="6" spans="1:6" s="2" customFormat="1" x14ac:dyDescent="0.25">
      <c r="A6" s="20" t="s">
        <v>1</v>
      </c>
      <c r="B6" s="20"/>
      <c r="C6" s="20"/>
      <c r="D6" s="20"/>
      <c r="E6" s="20"/>
      <c r="F6" s="20"/>
    </row>
    <row r="7" spans="1:6" s="2" customFormat="1" x14ac:dyDescent="0.25">
      <c r="B7" s="13"/>
      <c r="C7" s="13"/>
      <c r="D7" s="13"/>
      <c r="E7" s="19" t="s">
        <v>45</v>
      </c>
      <c r="F7" s="19"/>
    </row>
    <row r="8" spans="1:6" s="2" customFormat="1" x14ac:dyDescent="0.25">
      <c r="A8" s="6"/>
      <c r="B8" s="3" t="s">
        <v>41</v>
      </c>
      <c r="C8" s="3" t="s">
        <v>43</v>
      </c>
      <c r="D8" s="3" t="s">
        <v>44</v>
      </c>
      <c r="E8" s="3" t="s">
        <v>2</v>
      </c>
      <c r="F8" s="3" t="s">
        <v>3</v>
      </c>
    </row>
    <row r="9" spans="1:6" s="2" customFormat="1" x14ac:dyDescent="0.25">
      <c r="A9" s="7" t="s">
        <v>6</v>
      </c>
      <c r="B9" s="8"/>
      <c r="C9" s="8"/>
      <c r="D9" s="8"/>
      <c r="E9" s="4"/>
      <c r="F9" s="4"/>
    </row>
    <row r="10" spans="1:6" s="2" customFormat="1" x14ac:dyDescent="0.25">
      <c r="A10" s="7" t="s">
        <v>7</v>
      </c>
      <c r="B10" s="8"/>
      <c r="C10" s="8"/>
      <c r="D10" s="8"/>
      <c r="E10" s="4"/>
      <c r="F10" s="4"/>
    </row>
    <row r="11" spans="1:6" s="2" customFormat="1" x14ac:dyDescent="0.25">
      <c r="A11" s="2" t="s">
        <v>8</v>
      </c>
      <c r="B11" s="8">
        <v>75787699.640000001</v>
      </c>
      <c r="C11" s="8">
        <v>61208211.060000002</v>
      </c>
      <c r="D11" s="8">
        <v>43145116.43</v>
      </c>
      <c r="E11" s="4">
        <f>C11-D11</f>
        <v>18063094.630000003</v>
      </c>
      <c r="F11" s="4">
        <f>IF(D11 &gt; 0, (E11/D11)*100, 100)</f>
        <v>41.865907719373382</v>
      </c>
    </row>
    <row r="12" spans="1:6" s="2" customFormat="1" x14ac:dyDescent="0.25">
      <c r="A12" s="2" t="s">
        <v>9</v>
      </c>
      <c r="B12" s="8">
        <v>506617751.29000002</v>
      </c>
      <c r="C12" s="8">
        <v>508065449.94999999</v>
      </c>
      <c r="D12" s="8">
        <v>480399675.02999997</v>
      </c>
      <c r="E12" s="4">
        <f t="shared" ref="E12:E16" si="0">C12-D12</f>
        <v>27665774.920000017</v>
      </c>
      <c r="F12" s="4">
        <f t="shared" ref="F12:F16" si="1">IF(D12 &gt; 0, (E12/D12)*100, 100)</f>
        <v>5.7589079173028885</v>
      </c>
    </row>
    <row r="13" spans="1:6" s="2" customFormat="1" x14ac:dyDescent="0.25">
      <c r="A13" s="2" t="s">
        <v>10</v>
      </c>
      <c r="B13" s="8">
        <v>1443633224.26</v>
      </c>
      <c r="C13" s="8">
        <v>1443541485.02</v>
      </c>
      <c r="D13" s="8">
        <v>1454409577.8099999</v>
      </c>
      <c r="E13" s="4">
        <f t="shared" si="0"/>
        <v>-10868092.789999962</v>
      </c>
      <c r="F13" s="4">
        <f t="shared" si="1"/>
        <v>-0.74725118397286427</v>
      </c>
    </row>
    <row r="14" spans="1:6" s="2" customFormat="1" x14ac:dyDescent="0.25">
      <c r="A14" s="2" t="s">
        <v>11</v>
      </c>
      <c r="B14" s="8">
        <v>10508657.49</v>
      </c>
      <c r="C14" s="8">
        <v>10974718.84</v>
      </c>
      <c r="D14" s="8">
        <v>14738025.76</v>
      </c>
      <c r="E14" s="4">
        <f t="shared" si="0"/>
        <v>-3763306.92</v>
      </c>
      <c r="F14" s="4">
        <f t="shared" si="1"/>
        <v>-25.534674598098949</v>
      </c>
    </row>
    <row r="15" spans="1:6" s="2" customFormat="1" x14ac:dyDescent="0.25">
      <c r="A15" s="2" t="s">
        <v>12</v>
      </c>
      <c r="B15" s="8">
        <v>5620386.8799999999</v>
      </c>
      <c r="C15" s="8">
        <v>5560436.71</v>
      </c>
      <c r="D15" s="8">
        <v>5910185.7000000002</v>
      </c>
      <c r="E15" s="4">
        <f t="shared" si="0"/>
        <v>-349748.99000000022</v>
      </c>
      <c r="F15" s="4">
        <f t="shared" si="1"/>
        <v>-5.9177326695504711</v>
      </c>
    </row>
    <row r="16" spans="1:6" s="2" customFormat="1" x14ac:dyDescent="0.25">
      <c r="A16" s="2" t="s">
        <v>13</v>
      </c>
      <c r="B16" s="14">
        <v>132933748.63</v>
      </c>
      <c r="C16" s="14">
        <v>132933748.63</v>
      </c>
      <c r="D16" s="14">
        <v>95030242.540000007</v>
      </c>
      <c r="E16" s="5">
        <f t="shared" si="0"/>
        <v>37903506.089999989</v>
      </c>
      <c r="F16" s="5">
        <f t="shared" si="1"/>
        <v>39.885730139061458</v>
      </c>
    </row>
    <row r="17" spans="1:6" s="2" customFormat="1" x14ac:dyDescent="0.25">
      <c r="A17" s="7" t="s">
        <v>14</v>
      </c>
      <c r="B17" s="11">
        <f>B11+B12+B13+B14+B15+B16</f>
        <v>2175101468.1900001</v>
      </c>
      <c r="C17" s="11">
        <f>C11+C12+C13+C14+C15+C16</f>
        <v>2162284050.21</v>
      </c>
      <c r="D17" s="11">
        <f>D11+D12+D13+D14+D15+D16</f>
        <v>2093632823.27</v>
      </c>
      <c r="E17" s="11">
        <f>C17-D17</f>
        <v>68651226.940000057</v>
      </c>
      <c r="F17" s="11">
        <f>IF(D17 &gt; 0, (E17/D17)*100, 100)</f>
        <v>3.2790480822121992</v>
      </c>
    </row>
    <row r="18" spans="1:6" s="2" customFormat="1" x14ac:dyDescent="0.25">
      <c r="B18" s="8"/>
      <c r="C18" s="8"/>
      <c r="D18" s="8"/>
      <c r="E18" s="4"/>
      <c r="F18" s="4"/>
    </row>
    <row r="19" spans="1:6" s="2" customFormat="1" x14ac:dyDescent="0.25">
      <c r="A19" s="7" t="s">
        <v>15</v>
      </c>
      <c r="B19" s="8"/>
      <c r="C19" s="8"/>
      <c r="D19" s="8"/>
      <c r="E19" s="4"/>
      <c r="F19" s="4"/>
    </row>
    <row r="20" spans="1:6" s="2" customFormat="1" x14ac:dyDescent="0.25">
      <c r="A20" s="2" t="s">
        <v>16</v>
      </c>
      <c r="B20" s="8">
        <v>4248618849.9699998</v>
      </c>
      <c r="C20" s="8">
        <v>4251863280.5</v>
      </c>
      <c r="D20" s="8">
        <v>3979776438.2600002</v>
      </c>
      <c r="E20" s="4">
        <f t="shared" ref="E20:E23" si="2">C20-D20</f>
        <v>272086842.23999977</v>
      </c>
      <c r="F20" s="4">
        <f>IF(D20 &gt; 0, (E20/D20)*100, 100)</f>
        <v>6.8367368484386262</v>
      </c>
    </row>
    <row r="21" spans="1:6" s="2" customFormat="1" x14ac:dyDescent="0.25">
      <c r="A21" s="2" t="s">
        <v>17</v>
      </c>
      <c r="B21" s="8">
        <v>40474074.850000001</v>
      </c>
      <c r="C21" s="8">
        <v>40040011.299999997</v>
      </c>
      <c r="D21" s="8">
        <v>35321922.009999998</v>
      </c>
      <c r="E21" s="4">
        <f t="shared" si="2"/>
        <v>4718089.2899999991</v>
      </c>
      <c r="F21" s="4">
        <f t="shared" ref="F21:F23" si="3">IF(D21 &gt; 0, (E21/D21)*100, 100)</f>
        <v>13.357396827568612</v>
      </c>
    </row>
    <row r="22" spans="1:6" s="2" customFormat="1" x14ac:dyDescent="0.25">
      <c r="A22" s="2" t="s">
        <v>18</v>
      </c>
      <c r="B22" s="8">
        <v>8879612.5</v>
      </c>
      <c r="C22" s="8">
        <v>8035150.96</v>
      </c>
      <c r="D22" s="8">
        <v>11102470.539999999</v>
      </c>
      <c r="E22" s="4">
        <f t="shared" si="2"/>
        <v>-3067319.5799999991</v>
      </c>
      <c r="F22" s="4">
        <f t="shared" si="3"/>
        <v>-27.627360675707763</v>
      </c>
    </row>
    <row r="23" spans="1:6" s="2" customFormat="1" x14ac:dyDescent="0.25">
      <c r="A23" s="2" t="s">
        <v>19</v>
      </c>
      <c r="B23" s="14">
        <v>479382382.18000001</v>
      </c>
      <c r="C23" s="14">
        <v>479382382.18000001</v>
      </c>
      <c r="D23" s="14">
        <v>599843216.46000004</v>
      </c>
      <c r="E23" s="5">
        <f t="shared" si="2"/>
        <v>-120460834.28000003</v>
      </c>
      <c r="F23" s="5">
        <f t="shared" si="3"/>
        <v>-20.082053272337514</v>
      </c>
    </row>
    <row r="24" spans="1:6" s="2" customFormat="1" x14ac:dyDescent="0.25">
      <c r="A24" s="7" t="s">
        <v>20</v>
      </c>
      <c r="B24" s="11">
        <f>B20+B21+B22+B23</f>
        <v>4777354919.5</v>
      </c>
      <c r="C24" s="11">
        <f>C20+C21+C22+C23</f>
        <v>4779320824.9400005</v>
      </c>
      <c r="D24" s="11">
        <f>D20+D21+D22+D23</f>
        <v>4626044047.2700005</v>
      </c>
      <c r="E24" s="11">
        <f>C24-D24</f>
        <v>153276777.67000008</v>
      </c>
      <c r="F24" s="11">
        <f>IF(D24 &gt; 0, (E24/D24)*100, 100)</f>
        <v>3.3133445359313938</v>
      </c>
    </row>
    <row r="25" spans="1:6" s="2" customFormat="1" ht="15.75" thickBot="1" x14ac:dyDescent="0.3">
      <c r="A25" s="7" t="s">
        <v>21</v>
      </c>
      <c r="B25" s="12">
        <f>B17+B24</f>
        <v>6952456387.6900005</v>
      </c>
      <c r="C25" s="12">
        <f>C17+C24</f>
        <v>6941604875.1500006</v>
      </c>
      <c r="D25" s="12">
        <f>D17+D24</f>
        <v>6719676870.5400009</v>
      </c>
      <c r="E25" s="12">
        <f>C25-D25</f>
        <v>221928004.60999966</v>
      </c>
      <c r="F25" s="12">
        <f>IF(D25 &gt; 0, (E25/D25)*100, 100)</f>
        <v>3.3026588760980893</v>
      </c>
    </row>
    <row r="26" spans="1:6" s="2" customFormat="1" ht="15.75" thickTop="1" x14ac:dyDescent="0.25">
      <c r="B26" s="8"/>
      <c r="C26" s="8"/>
      <c r="D26" s="8"/>
      <c r="E26" s="4"/>
      <c r="F26" s="4"/>
    </row>
    <row r="27" spans="1:6" s="2" customFormat="1" x14ac:dyDescent="0.25">
      <c r="A27" s="7" t="s">
        <v>22</v>
      </c>
      <c r="B27" s="8"/>
      <c r="C27" s="8"/>
      <c r="D27" s="8"/>
      <c r="E27" s="4"/>
      <c r="F27" s="4"/>
    </row>
    <row r="28" spans="1:6" s="2" customFormat="1" x14ac:dyDescent="0.25">
      <c r="A28" s="7" t="s">
        <v>23</v>
      </c>
      <c r="B28" s="8"/>
      <c r="C28" s="8"/>
      <c r="D28" s="8"/>
      <c r="E28" s="4"/>
      <c r="F28" s="4"/>
    </row>
    <row r="29" spans="1:6" s="2" customFormat="1" x14ac:dyDescent="0.25">
      <c r="A29" s="2" t="s">
        <v>24</v>
      </c>
      <c r="B29" s="8">
        <v>83519659.5</v>
      </c>
      <c r="C29" s="8">
        <v>70261937.299999997</v>
      </c>
      <c r="D29" s="8">
        <v>128289186.2</v>
      </c>
      <c r="E29" s="4">
        <f>C29-D29</f>
        <v>-58027248.900000006</v>
      </c>
      <c r="F29" s="4">
        <f>IF(D29 &gt; 0, (E29/D29)*100, 100)</f>
        <v>-45.231597938065335</v>
      </c>
    </row>
    <row r="30" spans="1:6" s="2" customFormat="1" x14ac:dyDescent="0.25">
      <c r="A30" s="2" t="s">
        <v>25</v>
      </c>
      <c r="B30" s="8">
        <v>27436528.789999999</v>
      </c>
      <c r="C30" s="8">
        <v>27701712.32</v>
      </c>
      <c r="D30" s="8">
        <v>30258889.609999999</v>
      </c>
      <c r="E30" s="4">
        <f>C30-D30</f>
        <v>-2557177.2899999991</v>
      </c>
      <c r="F30" s="4">
        <f>IF(D30 &gt; 0, (E30/D30)*100, 100)</f>
        <v>-8.4509951388133544</v>
      </c>
    </row>
    <row r="31" spans="1:6" s="2" customFormat="1" x14ac:dyDescent="0.25">
      <c r="A31" s="2" t="s">
        <v>26</v>
      </c>
      <c r="B31" s="8">
        <v>41748545.079999998</v>
      </c>
      <c r="C31" s="8">
        <v>44643711.539999999</v>
      </c>
      <c r="D31" s="8">
        <v>45744166.170000002</v>
      </c>
      <c r="E31" s="4">
        <f>C31-D31</f>
        <v>-1100454.6300000027</v>
      </c>
      <c r="F31" s="4">
        <f>IF(D31 &gt; 0, (E31/D31)*100, 100)</f>
        <v>-2.405672071735574</v>
      </c>
    </row>
    <row r="32" spans="1:6" s="2" customFormat="1" x14ac:dyDescent="0.25">
      <c r="A32" s="2" t="s">
        <v>27</v>
      </c>
      <c r="B32" s="14">
        <v>370582994.18000001</v>
      </c>
      <c r="C32" s="14">
        <v>369109960.69</v>
      </c>
      <c r="D32" s="14">
        <v>375369729.75</v>
      </c>
      <c r="E32" s="5">
        <f>C32-D32</f>
        <v>-6259769.0600000024</v>
      </c>
      <c r="F32" s="5">
        <f>IF(D32 &gt; 0, (E32/D32)*100, 100)</f>
        <v>-1.6676275586124303</v>
      </c>
    </row>
    <row r="33" spans="1:6" s="2" customFormat="1" x14ac:dyDescent="0.25">
      <c r="A33" s="7" t="s">
        <v>28</v>
      </c>
      <c r="B33" s="11">
        <f>B29+B30+B31+B32</f>
        <v>523287727.55000001</v>
      </c>
      <c r="C33" s="11">
        <f>C29+C30+C31+C32</f>
        <v>511717321.85000002</v>
      </c>
      <c r="D33" s="11">
        <f>D29+D30+D31+D32</f>
        <v>579661971.73000002</v>
      </c>
      <c r="E33" s="11">
        <f>C33-D33</f>
        <v>-67944649.879999995</v>
      </c>
      <c r="F33" s="11">
        <f>IF(D33 &gt; 0, (E33/D33)*100, 100)</f>
        <v>-11.721426140345091</v>
      </c>
    </row>
    <row r="34" spans="1:6" s="2" customFormat="1" x14ac:dyDescent="0.25">
      <c r="B34" s="4"/>
      <c r="C34" s="4"/>
      <c r="D34" s="8"/>
      <c r="E34" s="4"/>
      <c r="F34" s="4"/>
    </row>
    <row r="35" spans="1:6" s="2" customFormat="1" x14ac:dyDescent="0.25">
      <c r="A35" s="7" t="s">
        <v>29</v>
      </c>
      <c r="B35" s="4"/>
      <c r="C35" s="4"/>
      <c r="D35" s="8"/>
      <c r="E35" s="4"/>
      <c r="F35" s="4"/>
    </row>
    <row r="36" spans="1:6" s="2" customFormat="1" x14ac:dyDescent="0.25">
      <c r="A36" s="2" t="s">
        <v>30</v>
      </c>
      <c r="B36" s="5">
        <v>31232861</v>
      </c>
      <c r="C36" s="5">
        <v>31232861</v>
      </c>
      <c r="D36" s="14">
        <v>31232861</v>
      </c>
      <c r="E36" s="5">
        <f>C36-D36</f>
        <v>0</v>
      </c>
      <c r="F36" s="5">
        <f>IF(D36 &gt; 0, (E36/D36)*100, 100)</f>
        <v>0</v>
      </c>
    </row>
    <row r="37" spans="1:6" s="2" customFormat="1" x14ac:dyDescent="0.25">
      <c r="A37" s="7" t="s">
        <v>31</v>
      </c>
      <c r="B37" s="11">
        <v>31232861</v>
      </c>
      <c r="C37" s="11">
        <v>31232861</v>
      </c>
      <c r="D37" s="11">
        <v>31232861</v>
      </c>
      <c r="E37" s="11">
        <f>C37-D37</f>
        <v>0</v>
      </c>
      <c r="F37" s="11">
        <f>IF(D37 &gt; 0, (E37/D37)*100, 100)</f>
        <v>0</v>
      </c>
    </row>
    <row r="38" spans="1:6" s="2" customFormat="1" x14ac:dyDescent="0.25">
      <c r="A38" s="7" t="s">
        <v>32</v>
      </c>
      <c r="B38" s="11">
        <f>B33+B37</f>
        <v>554520588.54999995</v>
      </c>
      <c r="C38" s="11">
        <f>C33+C37</f>
        <v>542950182.85000002</v>
      </c>
      <c r="D38" s="11">
        <f>D33+D37</f>
        <v>610894832.73000002</v>
      </c>
      <c r="E38" s="11">
        <f>C38-D38</f>
        <v>-67944649.879999995</v>
      </c>
      <c r="F38" s="11">
        <f>IF(D38 &gt; 0, (E38/D38)*100, 100)</f>
        <v>-11.122151676478461</v>
      </c>
    </row>
    <row r="39" spans="1:6" s="2" customFormat="1" x14ac:dyDescent="0.25">
      <c r="B39" s="8"/>
      <c r="C39" s="8"/>
      <c r="D39" s="8"/>
      <c r="E39" s="4"/>
      <c r="F39" s="4"/>
    </row>
    <row r="40" spans="1:6" s="2" customFormat="1" x14ac:dyDescent="0.25">
      <c r="A40" s="7" t="s">
        <v>33</v>
      </c>
      <c r="B40" s="8"/>
      <c r="C40" s="8"/>
      <c r="D40" s="8"/>
      <c r="E40" s="4"/>
      <c r="F40" s="4"/>
    </row>
    <row r="41" spans="1:6" s="2" customFormat="1" x14ac:dyDescent="0.25">
      <c r="A41" s="2" t="s">
        <v>34</v>
      </c>
      <c r="B41" s="8">
        <v>25000000</v>
      </c>
      <c r="C41" s="8">
        <v>25000000</v>
      </c>
      <c r="D41" s="8">
        <v>25000000</v>
      </c>
      <c r="E41" s="4">
        <f>C41-D41</f>
        <v>0</v>
      </c>
      <c r="F41" s="4">
        <f>IF(D41 &gt; 0, (E41/D41)*100, 100)</f>
        <v>0</v>
      </c>
    </row>
    <row r="42" spans="1:6" s="2" customFormat="1" x14ac:dyDescent="0.25">
      <c r="A42" s="2" t="s">
        <v>35</v>
      </c>
      <c r="B42" s="8">
        <v>4807324204.8699999</v>
      </c>
      <c r="C42" s="8">
        <v>4807324204.8699999</v>
      </c>
      <c r="D42" s="8">
        <v>4612324204.8699999</v>
      </c>
      <c r="E42" s="4">
        <f t="shared" ref="E42:E44" si="4">C42-D42</f>
        <v>195000000</v>
      </c>
      <c r="F42" s="4">
        <f t="shared" ref="F42:F44" si="5">IF(D42 &gt; 0, (E42/D42)*100, 100)</f>
        <v>4.2278034097019024</v>
      </c>
    </row>
    <row r="43" spans="1:6" s="2" customFormat="1" x14ac:dyDescent="0.25">
      <c r="A43" s="2" t="s">
        <v>36</v>
      </c>
      <c r="B43" s="8">
        <v>89810448.840000004</v>
      </c>
      <c r="C43" s="8">
        <v>90529342</v>
      </c>
      <c r="D43" s="8">
        <v>107423598.95999999</v>
      </c>
      <c r="E43" s="4">
        <f t="shared" si="4"/>
        <v>-16894256.959999993</v>
      </c>
      <c r="F43" s="4">
        <f t="shared" si="5"/>
        <v>-15.726764997224398</v>
      </c>
    </row>
    <row r="44" spans="1:6" s="2" customFormat="1" x14ac:dyDescent="0.25">
      <c r="A44" s="2" t="s">
        <v>37</v>
      </c>
      <c r="B44" s="14">
        <v>1475801145.4300001</v>
      </c>
      <c r="C44" s="14">
        <v>1475801145.4300001</v>
      </c>
      <c r="D44" s="14">
        <v>1364034233.98</v>
      </c>
      <c r="E44" s="5">
        <f t="shared" si="4"/>
        <v>111766911.45000005</v>
      </c>
      <c r="F44" s="5">
        <f t="shared" si="5"/>
        <v>8.1938494405587488</v>
      </c>
    </row>
    <row r="45" spans="1:6" s="2" customFormat="1" x14ac:dyDescent="0.25">
      <c r="A45" s="7" t="s">
        <v>38</v>
      </c>
      <c r="B45" s="11">
        <f>B41+B42+B43+B44</f>
        <v>6397935799.1400003</v>
      </c>
      <c r="C45" s="11">
        <f>C41+C42+C43+C44</f>
        <v>6398654692.3000002</v>
      </c>
      <c r="D45" s="11">
        <f>D41+D42+D43+D44</f>
        <v>6108782037.8099995</v>
      </c>
      <c r="E45" s="11">
        <f>C45-D45</f>
        <v>289872654.49000072</v>
      </c>
      <c r="F45" s="11">
        <f>IF(D45 &gt; 0, (E45/D45)*100, 100)</f>
        <v>4.7451791976837363</v>
      </c>
    </row>
    <row r="46" spans="1:6" s="2" customFormat="1" ht="15.75" thickBot="1" x14ac:dyDescent="0.3">
      <c r="A46" s="7" t="s">
        <v>39</v>
      </c>
      <c r="B46" s="12">
        <f>B38+B45</f>
        <v>6952456387.6900005</v>
      </c>
      <c r="C46" s="12">
        <f>C38+C45</f>
        <v>6941604875.1500006</v>
      </c>
      <c r="D46" s="12">
        <f>D38+D45</f>
        <v>6719676870.539999</v>
      </c>
      <c r="E46" s="12">
        <f>C46-D46</f>
        <v>221928004.61000156</v>
      </c>
      <c r="F46" s="12">
        <f>IF(D46 &gt; 0, (E46/D46)*100, 100)</f>
        <v>3.3026588760981181</v>
      </c>
    </row>
    <row r="47" spans="1:6" s="2" customFormat="1" ht="15.75" thickTop="1" x14ac:dyDescent="0.25">
      <c r="B47" s="8"/>
      <c r="C47" s="8"/>
      <c r="D47" s="8"/>
      <c r="E47" s="4"/>
      <c r="F47" s="4"/>
    </row>
    <row r="48" spans="1:6" s="2" customFormat="1" x14ac:dyDescent="0.25">
      <c r="A48" s="7" t="s">
        <v>40</v>
      </c>
      <c r="B48" s="8"/>
      <c r="C48" s="8"/>
      <c r="D48" s="8"/>
      <c r="E48" s="4"/>
      <c r="F48" s="4"/>
    </row>
    <row r="49" spans="2:6" s="2" customFormat="1" x14ac:dyDescent="0.25">
      <c r="B49" s="8"/>
      <c r="C49" s="8"/>
      <c r="D49" s="15"/>
      <c r="E49" s="4"/>
      <c r="F49" s="4"/>
    </row>
    <row r="50" spans="2:6" s="2" customFormat="1" x14ac:dyDescent="0.25">
      <c r="B50" s="15"/>
      <c r="C50" s="15"/>
      <c r="D50" s="15"/>
      <c r="E50" s="4"/>
      <c r="F50" s="4"/>
    </row>
    <row r="51" spans="2:6" s="2" customFormat="1" x14ac:dyDescent="0.25">
      <c r="B51" s="16"/>
      <c r="C51" s="16"/>
      <c r="D51" s="15"/>
      <c r="E51" s="10"/>
      <c r="F51" s="10"/>
    </row>
    <row r="52" spans="2:6" s="2" customFormat="1" x14ac:dyDescent="0.25">
      <c r="B52" s="17"/>
      <c r="C52" s="17"/>
      <c r="D52" s="8"/>
      <c r="E52" s="10"/>
      <c r="F52" s="10"/>
    </row>
    <row r="53" spans="2:6" s="2" customFormat="1" x14ac:dyDescent="0.25">
      <c r="B53" s="18"/>
      <c r="C53" s="18"/>
      <c r="D53" s="8"/>
      <c r="E53" s="10"/>
      <c r="F53" s="10"/>
    </row>
    <row r="54" spans="2:6" s="2" customFormat="1" x14ac:dyDescent="0.25">
      <c r="B54" s="18"/>
      <c r="C54" s="18"/>
      <c r="D54" s="8"/>
      <c r="E54" s="10"/>
      <c r="F54" s="10"/>
    </row>
    <row r="55" spans="2:6" s="2" customFormat="1" x14ac:dyDescent="0.25">
      <c r="B55" s="8"/>
      <c r="C55" s="8"/>
      <c r="D55" s="8"/>
      <c r="E55" s="4"/>
      <c r="F55" s="4"/>
    </row>
    <row r="56" spans="2:6" s="2" customFormat="1" x14ac:dyDescent="0.25">
      <c r="B56" s="15"/>
      <c r="C56" s="15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s="2" customFormat="1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  <row r="270" spans="2:6" x14ac:dyDescent="0.25">
      <c r="B270" s="8"/>
      <c r="C270" s="8"/>
      <c r="D270" s="8"/>
      <c r="E270" s="4"/>
      <c r="F270" s="4"/>
    </row>
  </sheetData>
  <mergeCells count="6">
    <mergeCell ref="E7:F7"/>
    <mergeCell ref="A2:F2"/>
    <mergeCell ref="A4:F4"/>
    <mergeCell ref="A3:F3"/>
    <mergeCell ref="A5:F5"/>
    <mergeCell ref="A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 2024</vt:lpstr>
      <vt:lpstr>'OCTUBRE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Alexa S. Peralta Uribe</cp:lastModifiedBy>
  <cp:lastPrinted>2024-11-14T16:53:43Z</cp:lastPrinted>
  <dcterms:created xsi:type="dcterms:W3CDTF">2023-06-01T12:11:43Z</dcterms:created>
  <dcterms:modified xsi:type="dcterms:W3CDTF">2024-11-15T18:39:17Z</dcterms:modified>
</cp:coreProperties>
</file>