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11905F1A-1D5B-4C29-803A-A07D932C42D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Diciembre  2024" sheetId="1" r:id="rId1"/>
  </sheets>
  <definedNames>
    <definedName name="_xlnm.Print_Area" localSheetId="0">'Diciembre  2024'!$A$1:$F$60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45" i="1" s="1"/>
  <c r="B32" i="1"/>
  <c r="B23" i="1"/>
  <c r="B16" i="1"/>
  <c r="B24" i="1" s="1"/>
  <c r="C44" i="1" l="1"/>
  <c r="C37" i="1"/>
  <c r="C32" i="1"/>
  <c r="C23" i="1"/>
  <c r="C16" i="1"/>
  <c r="C45" i="1" l="1"/>
  <c r="C24" i="1"/>
  <c r="E10" i="1" l="1"/>
  <c r="F10" i="1" l="1"/>
  <c r="D32" i="1" l="1"/>
  <c r="D37" i="1" s="1"/>
  <c r="D44" i="1" l="1"/>
  <c r="D23" i="1"/>
  <c r="D16" i="1"/>
  <c r="D45" i="1" l="1"/>
  <c r="D24" i="1"/>
  <c r="E37" i="1" l="1"/>
  <c r="F37" i="1" s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<sst xmlns="http://schemas.openxmlformats.org/spreadsheetml/2006/main" count="46" uniqueCount="46">
  <si>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</si>
  <si>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</si>
  <si>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</si>
  <si>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</si>
  <si>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</si>
  <si>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</si>
  <si>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</si>
  <si>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</si>
  <si>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</si>
  <si>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</si>
  <si>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</si>
  <si>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</si>
  <si>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</si>
  <si>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</si>
  <si>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</si>
  <si>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</si>
  <si>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</si>
  <si>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</si>
  <si>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</si>
  <si>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</si>
  <si>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</si>
  <si>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</si>
  <si>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</si>
  <si>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</si>
  <si>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</si>
  <si>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</si>
  <si>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</si>
  <si>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</si>
  <si>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</si>
  <si>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</si>
  <si>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</si>
  <si>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</si>
  <si>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</si>
  <si>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</si>
  <si>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</si>
  <si>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</si>
  <si>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</si>
  <si>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</si>
  <si>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</si>
  <si>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</si>
  <si>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</si>
  <si>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</si>
  <si>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2024-11</t>
  </si>
  <si>
    <t>Al 31/12/2024</t>
  </si>
  <si>
    <t>2024-12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</si>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</sst>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17" fontId="1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46</xdr:row>
      <xdr:rowOff>95250</xdr:rowOff>
    </xdr:from>
    <xdr:to>
      <xdr:col>3</xdr:col>
      <xdr:colOff>1104900</xdr:colOff>
      <xdr:row>54</xdr:row>
      <xdr:rowOff>118110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C9009-7E31-449C-BC5B-E168FF1DBE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896350"/>
          <a:ext cx="2362200" cy="154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zoomScaleNormal="100" workbookViewId="0">
      <selection activeCell="A12" sqref="A12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1" t="s">
        <v>5</v>
      </c>
      <c r="B1" s="21"/>
      <c r="C1" s="21"/>
      <c r="D1" s="21"/>
      <c r="E1" s="21"/>
      <c r="F1" s="21"/>
    </row>
    <row r="2" spans="1:6" x14ac:dyDescent="0.25">
      <c r="A2" s="21" t="s">
        <v>6</v>
      </c>
      <c r="B2" s="21"/>
      <c r="C2" s="21"/>
      <c r="D2" s="21"/>
      <c r="E2" s="21"/>
      <c r="F2" s="21"/>
    </row>
    <row r="3" spans="1:6" s="2" customFormat="1" x14ac:dyDescent="0.25">
      <c r="A3" s="21" t="s">
        <v>43</v>
      </c>
      <c r="B3" s="21"/>
      <c r="C3" s="21"/>
      <c r="D3" s="21"/>
      <c r="E3" s="21"/>
      <c r="F3" s="21"/>
    </row>
    <row r="4" spans="1:6" s="2" customFormat="1" x14ac:dyDescent="0.25">
      <c r="A4" s="21" t="s">
        <v>0</v>
      </c>
      <c r="B4" s="21"/>
      <c r="C4" s="21"/>
      <c r="D4" s="21"/>
      <c r="E4" s="21"/>
      <c r="F4" s="21"/>
    </row>
    <row r="5" spans="1:6" s="2" customFormat="1" x14ac:dyDescent="0.25">
      <c r="A5" s="21" t="s">
        <v>1</v>
      </c>
      <c r="B5" s="21"/>
      <c r="C5" s="21"/>
      <c r="D5" s="21"/>
      <c r="E5" s="21"/>
      <c r="F5" s="21"/>
    </row>
    <row r="6" spans="1:6" s="2" customFormat="1" x14ac:dyDescent="0.25">
      <c r="B6" s="13"/>
      <c r="C6" s="13"/>
      <c r="D6" s="13"/>
      <c r="E6" s="20" t="s">
        <v>2</v>
      </c>
      <c r="F6" s="20"/>
    </row>
    <row r="7" spans="1:6" s="2" customFormat="1" x14ac:dyDescent="0.25">
      <c r="A7" s="6"/>
      <c r="B7" s="3" t="s">
        <v>42</v>
      </c>
      <c r="C7" s="3" t="s">
        <v>44</v>
      </c>
      <c r="D7" s="3" t="s">
        <v>45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82787361.870000005</v>
      </c>
      <c r="C10" s="8">
        <v>145522317.52000001</v>
      </c>
      <c r="D10" s="8">
        <v>27721667.800000001</v>
      </c>
      <c r="E10" s="4">
        <f>C10-D10</f>
        <v>117800649.72000001</v>
      </c>
      <c r="F10" s="4">
        <f>IF(D10 &gt; 0, (E10/D10)*100, 100)</f>
        <v>424.9407018722012</v>
      </c>
    </row>
    <row r="11" spans="1:6" s="2" customFormat="1" x14ac:dyDescent="0.25">
      <c r="A11" s="2" t="s">
        <v>10</v>
      </c>
      <c r="B11" s="8">
        <v>485339524.72000003</v>
      </c>
      <c r="C11" s="8">
        <v>470379741.92000002</v>
      </c>
      <c r="D11" s="8">
        <v>412801700.76999998</v>
      </c>
      <c r="E11" s="4">
        <f t="shared" ref="E11:E15" si="0">C11-D11</f>
        <v>57578041.150000036</v>
      </c>
      <c r="F11" s="4">
        <f t="shared" ref="F11:F15" si="1">IF(D11 &gt; 0, (E11/D11)*100, 100)</f>
        <v>13.948111415868583</v>
      </c>
    </row>
    <row r="12" spans="1:6" s="2" customFormat="1" x14ac:dyDescent="0.25">
      <c r="A12" s="2" t="s">
        <v>11</v>
      </c>
      <c r="B12" s="8">
        <v>1449805692.6600001</v>
      </c>
      <c r="C12" s="8">
        <v>1456775301.79</v>
      </c>
      <c r="D12" s="8">
        <v>1469204827.99</v>
      </c>
      <c r="E12" s="4">
        <f t="shared" si="0"/>
        <v>-12429526.200000048</v>
      </c>
      <c r="F12" s="4">
        <f t="shared" si="1"/>
        <v>-0.84600363157019565</v>
      </c>
    </row>
    <row r="13" spans="1:6" s="2" customFormat="1" x14ac:dyDescent="0.25">
      <c r="A13" s="2" t="s">
        <v>12</v>
      </c>
      <c r="B13" s="8">
        <v>11779729.439999999</v>
      </c>
      <c r="C13" s="8">
        <v>11197815.220000001</v>
      </c>
      <c r="D13" s="8">
        <v>17804978.140000001</v>
      </c>
      <c r="E13" s="4">
        <f t="shared" si="0"/>
        <v>-6607162.9199999999</v>
      </c>
      <c r="F13" s="4">
        <f t="shared" si="1"/>
        <v>-37.1085146415125</v>
      </c>
    </row>
    <row r="14" spans="1:6" s="2" customFormat="1" x14ac:dyDescent="0.25">
      <c r="A14" s="2" t="s">
        <v>13</v>
      </c>
      <c r="B14" s="8">
        <v>5616573.3700000001</v>
      </c>
      <c r="C14" s="8">
        <v>5143107.3600000003</v>
      </c>
      <c r="D14" s="8">
        <v>7672735.7300000004</v>
      </c>
      <c r="E14" s="4">
        <f t="shared" si="0"/>
        <v>-2529628.37</v>
      </c>
      <c r="F14" s="4">
        <f t="shared" si="1"/>
        <v>-32.969053790153154</v>
      </c>
    </row>
    <row r="15" spans="1:6" s="2" customFormat="1" x14ac:dyDescent="0.25">
      <c r="A15" s="2" t="s">
        <v>14</v>
      </c>
      <c r="B15" s="14">
        <v>132933748.63</v>
      </c>
      <c r="C15" s="14">
        <v>131334611.59</v>
      </c>
      <c r="D15" s="14">
        <v>99650109.530000001</v>
      </c>
      <c r="E15" s="5">
        <f t="shared" si="0"/>
        <v>31684502.060000002</v>
      </c>
      <c r="F15" s="5">
        <f t="shared" si="1"/>
        <v>31.795752367398329</v>
      </c>
    </row>
    <row r="16" spans="1:6" s="2" customFormat="1" x14ac:dyDescent="0.25">
      <c r="A16" s="7" t="s">
        <v>15</v>
      </c>
      <c r="B16" s="11">
        <f>B10+B11+B12+B13+B14+B15</f>
        <v>2168262630.6900001</v>
      </c>
      <c r="C16" s="11">
        <f>C10+C11+C12+C13+C14+C15</f>
        <v>2220352895.4000001</v>
      </c>
      <c r="D16" s="11">
        <f>D10+D11+D12+D13+D14+D15</f>
        <v>2034856019.96</v>
      </c>
      <c r="E16" s="11">
        <f>C16-D16</f>
        <v>185496875.44000006</v>
      </c>
      <c r="F16" s="11">
        <f>IF(D16 &gt; 0, (E16/D16)*100, 100)</f>
        <v>9.1159705463409857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4251863280.5</v>
      </c>
      <c r="C19" s="8">
        <v>4289059209.8600001</v>
      </c>
      <c r="D19" s="8">
        <v>4224768084.6599998</v>
      </c>
      <c r="E19" s="4">
        <f t="shared" ref="E19:E22" si="2">C19-D19</f>
        <v>64291125.200000286</v>
      </c>
      <c r="F19" s="4">
        <f>IF(D19 &gt; 0, (E19/D19)*100, 100)</f>
        <v>1.5217669683086119</v>
      </c>
    </row>
    <row r="20" spans="1:6" s="2" customFormat="1" x14ac:dyDescent="0.25">
      <c r="A20" s="2" t="s">
        <v>18</v>
      </c>
      <c r="B20" s="8">
        <v>39612321.969999999</v>
      </c>
      <c r="C20" s="8">
        <v>40175256.109999999</v>
      </c>
      <c r="D20" s="8">
        <v>38837129.549999997</v>
      </c>
      <c r="E20" s="4">
        <f t="shared" si="2"/>
        <v>1338126.5600000024</v>
      </c>
      <c r="F20" s="4">
        <f t="shared" ref="F20:F22" si="3">IF(D20 &gt; 0, (E20/D20)*100, 100)</f>
        <v>3.4454826489616361</v>
      </c>
    </row>
    <row r="21" spans="1:6" s="2" customFormat="1" x14ac:dyDescent="0.25">
      <c r="A21" s="2" t="s">
        <v>19</v>
      </c>
      <c r="B21" s="8">
        <v>7217930.0800000001</v>
      </c>
      <c r="C21" s="8">
        <v>6375384.2400000002</v>
      </c>
      <c r="D21" s="8">
        <v>11871868.24</v>
      </c>
      <c r="E21" s="4">
        <f t="shared" si="2"/>
        <v>-5496484</v>
      </c>
      <c r="F21" s="4">
        <f t="shared" si="3"/>
        <v>-46.298391195756736</v>
      </c>
    </row>
    <row r="22" spans="1:6" s="2" customFormat="1" x14ac:dyDescent="0.25">
      <c r="A22" s="2" t="s">
        <v>20</v>
      </c>
      <c r="B22" s="14">
        <v>479382382.18000001</v>
      </c>
      <c r="C22" s="14">
        <v>452257159.56999999</v>
      </c>
      <c r="D22" s="14">
        <v>408008596.19999999</v>
      </c>
      <c r="E22" s="5">
        <f t="shared" si="2"/>
        <v>44248563.370000005</v>
      </c>
      <c r="F22" s="5">
        <f t="shared" si="3"/>
        <v>10.8450076253565</v>
      </c>
    </row>
    <row r="23" spans="1:6" s="2" customFormat="1" x14ac:dyDescent="0.25">
      <c r="A23" s="7" t="s">
        <v>21</v>
      </c>
      <c r="B23" s="11">
        <f>B19+B20+B21+B22</f>
        <v>4778075914.7300005</v>
      </c>
      <c r="C23" s="11">
        <f>C19+C20+C21+C22</f>
        <v>4787867009.7799997</v>
      </c>
      <c r="D23" s="11">
        <f>D19+D20+D21+D22</f>
        <v>4683485678.6499996</v>
      </c>
      <c r="E23" s="11">
        <f>C23-D23</f>
        <v>104381331.13000011</v>
      </c>
      <c r="F23" s="11">
        <f>IF(D23 &gt; 0, (E23/D23)*100, 100)</f>
        <v>2.2287103728282931</v>
      </c>
    </row>
    <row r="24" spans="1:6" s="2" customFormat="1" ht="15.75" thickBot="1" x14ac:dyDescent="0.3">
      <c r="A24" s="7" t="s">
        <v>22</v>
      </c>
      <c r="B24" s="12">
        <f>B16+B23</f>
        <v>6946338545.4200001</v>
      </c>
      <c r="C24" s="12">
        <f>C16+C23</f>
        <v>7008219905.1800003</v>
      </c>
      <c r="D24" s="12">
        <f>D16+D23</f>
        <v>6718341698.6099997</v>
      </c>
      <c r="E24" s="12">
        <f>C24-D24</f>
        <v>289878206.57000065</v>
      </c>
      <c r="F24" s="12">
        <f>IF(D24 &gt; 0, (E24/D24)*100, 100)</f>
        <v>4.314728538293541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71803951.739999995</v>
      </c>
      <c r="C28" s="8">
        <v>72852044.359999999</v>
      </c>
      <c r="D28" s="8">
        <v>126238423.27</v>
      </c>
      <c r="E28" s="4">
        <f>C28-D28</f>
        <v>-53386378.909999996</v>
      </c>
      <c r="F28" s="4">
        <f>IF(D28 &gt; 0, (E28/D28)*100, 100)</f>
        <v>-42.290118592353359</v>
      </c>
    </row>
    <row r="29" spans="1:6" s="2" customFormat="1" x14ac:dyDescent="0.25">
      <c r="A29" s="2" t="s">
        <v>26</v>
      </c>
      <c r="B29" s="8">
        <v>28079052.399999999</v>
      </c>
      <c r="C29" s="8">
        <v>30867126.109999999</v>
      </c>
      <c r="D29" s="8">
        <v>34803436.789999999</v>
      </c>
      <c r="E29" s="4">
        <f>C29-D29</f>
        <v>-3936310.6799999997</v>
      </c>
      <c r="F29" s="4">
        <f>IF(D29 &gt; 0, (E29/D29)*100, 100)</f>
        <v>-11.310120617544909</v>
      </c>
    </row>
    <row r="30" spans="1:6" s="2" customFormat="1" x14ac:dyDescent="0.25">
      <c r="A30" s="2" t="s">
        <v>27</v>
      </c>
      <c r="B30" s="8">
        <v>48467004.380000003</v>
      </c>
      <c r="C30" s="8">
        <v>12391670.08</v>
      </c>
      <c r="D30" s="8">
        <v>8715102.8599999994</v>
      </c>
      <c r="E30" s="4">
        <f>C30-D30</f>
        <v>3676567.2200000007</v>
      </c>
      <c r="F30" s="4">
        <f>IF(D30 &gt; 0, (E30/D30)*100, 100)</f>
        <v>42.186159808560205</v>
      </c>
    </row>
    <row r="31" spans="1:6" s="2" customFormat="1" x14ac:dyDescent="0.25">
      <c r="A31" s="2" t="s">
        <v>28</v>
      </c>
      <c r="B31" s="14">
        <v>362765656.44999999</v>
      </c>
      <c r="C31" s="14">
        <v>359875350.76999998</v>
      </c>
      <c r="D31" s="14">
        <v>404226524.38999999</v>
      </c>
      <c r="E31" s="5">
        <f>C31-D31</f>
        <v>-44351173.620000005</v>
      </c>
      <c r="F31" s="5">
        <f>IF(D31 &gt; 0, (E31/D31)*100, 100)</f>
        <v>-10.971861306461362</v>
      </c>
    </row>
    <row r="32" spans="1:6" s="2" customFormat="1" x14ac:dyDescent="0.25">
      <c r="A32" s="7" t="s">
        <v>29</v>
      </c>
      <c r="B32" s="11">
        <f>B28+B29+B30+B31</f>
        <v>511115664.96999997</v>
      </c>
      <c r="C32" s="11">
        <f>C28+C29+C30+C31</f>
        <v>475986191.31999999</v>
      </c>
      <c r="D32" s="11">
        <f>D28+D29+D30+D31</f>
        <v>573983487.30999994</v>
      </c>
      <c r="E32" s="11">
        <f>C32-D32</f>
        <v>-97997295.98999995</v>
      </c>
      <c r="F32" s="11">
        <f>IF(D32 &gt; 0, (E32/D32)*100, 100)</f>
        <v>-17.073190807155235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4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542348525.97000003</v>
      </c>
      <c r="C37" s="11">
        <f>C32+C36</f>
        <v>507219052.31999999</v>
      </c>
      <c r="D37" s="11">
        <f>D32+D36</f>
        <v>605216348.30999994</v>
      </c>
      <c r="E37" s="11">
        <f>C37-D37</f>
        <v>-97997295.98999995</v>
      </c>
      <c r="F37" s="11">
        <f>IF(D37 &gt; 0, (E37/D37)*100, 100)</f>
        <v>-16.19210985685476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4807324204.8699999</v>
      </c>
      <c r="C41" s="8">
        <v>4891124204.8699999</v>
      </c>
      <c r="D41" s="8">
        <v>4612324204.8699999</v>
      </c>
      <c r="E41" s="4">
        <f t="shared" ref="E41:E43" si="4">C41-D41</f>
        <v>278800000</v>
      </c>
      <c r="F41" s="4">
        <f t="shared" ref="F41:F43" si="5">IF(D41 &gt; 0, (E41/D41)*100, 100)</f>
        <v>6.0446748237173855</v>
      </c>
    </row>
    <row r="42" spans="1:6" s="2" customFormat="1" x14ac:dyDescent="0.25">
      <c r="A42" s="2" t="s">
        <v>37</v>
      </c>
      <c r="B42" s="8">
        <v>95864669.150000006</v>
      </c>
      <c r="C42" s="8">
        <v>109075502.56</v>
      </c>
      <c r="D42" s="8">
        <v>111766911.45</v>
      </c>
      <c r="E42" s="4">
        <f t="shared" si="4"/>
        <v>-2691408.8900000006</v>
      </c>
      <c r="F42" s="4">
        <f t="shared" si="5"/>
        <v>-2.4080551704285287</v>
      </c>
    </row>
    <row r="43" spans="1:6" s="2" customFormat="1" x14ac:dyDescent="0.25">
      <c r="A43" s="2" t="s">
        <v>38</v>
      </c>
      <c r="B43" s="14">
        <v>1475801145.4300001</v>
      </c>
      <c r="C43" s="14">
        <v>1475801145.4300001</v>
      </c>
      <c r="D43" s="14">
        <v>1364034233.98</v>
      </c>
      <c r="E43" s="5">
        <f t="shared" si="4"/>
        <v>111766911.45000005</v>
      </c>
      <c r="F43" s="5">
        <f t="shared" si="5"/>
        <v>8.1938494405587488</v>
      </c>
    </row>
    <row r="44" spans="1:6" s="2" customFormat="1" x14ac:dyDescent="0.25">
      <c r="A44" s="7" t="s">
        <v>39</v>
      </c>
      <c r="B44" s="11">
        <f>B40+B41+B42+B43</f>
        <v>6403990019.4499998</v>
      </c>
      <c r="C44" s="11">
        <f>C40+C41+C42+C43</f>
        <v>6501000852.8600006</v>
      </c>
      <c r="D44" s="11">
        <f>D40+D41+D42+D43</f>
        <v>6113125350.2999992</v>
      </c>
      <c r="E44" s="11">
        <f>C44-D44</f>
        <v>387875502.56000137</v>
      </c>
      <c r="F44" s="11">
        <f>IF(D44 &gt; 0, (E44/D44)*100, 100)</f>
        <v>6.3449623610444457</v>
      </c>
    </row>
    <row r="45" spans="1:6" s="2" customFormat="1" ht="15.75" thickBot="1" x14ac:dyDescent="0.3">
      <c r="A45" s="7" t="s">
        <v>40</v>
      </c>
      <c r="B45" s="12">
        <f>B37+B44</f>
        <v>6946338545.4200001</v>
      </c>
      <c r="C45" s="12">
        <f>C37+C44</f>
        <v>7008219905.1800003</v>
      </c>
      <c r="D45" s="12">
        <f>D37+D44</f>
        <v>6718341698.6099987</v>
      </c>
      <c r="E45" s="12">
        <f>C45-D45</f>
        <v>289878206.5700016</v>
      </c>
      <c r="F45" s="12">
        <f>IF(D45 &gt; 0, (E45/D45)*100, 100)</f>
        <v>4.3147285382935552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8"/>
      <c r="D48" s="15"/>
      <c r="E48" s="4"/>
      <c r="F48" s="4"/>
    </row>
    <row r="49" spans="2:6" s="2" customFormat="1" x14ac:dyDescent="0.25">
      <c r="B49" s="15"/>
      <c r="C49" s="15"/>
      <c r="D49" s="15"/>
      <c r="E49" s="4"/>
      <c r="F49" s="4"/>
    </row>
    <row r="50" spans="2:6" s="2" customFormat="1" x14ac:dyDescent="0.25">
      <c r="B50" s="16"/>
      <c r="C50" s="16"/>
      <c r="D50" s="15"/>
      <c r="E50" s="10"/>
      <c r="F50" s="10"/>
    </row>
    <row r="51" spans="2:6" s="2" customFormat="1" x14ac:dyDescent="0.25">
      <c r="B51" s="17"/>
      <c r="C51" s="19"/>
      <c r="D51" s="15"/>
      <c r="E51" s="10"/>
      <c r="F51" s="10"/>
    </row>
    <row r="52" spans="2:6" s="2" customFormat="1" x14ac:dyDescent="0.25">
      <c r="B52" s="18"/>
      <c r="C52" s="18"/>
      <c r="D52" s="8"/>
      <c r="E52" s="10"/>
      <c r="F52" s="10"/>
    </row>
    <row r="53" spans="2:6" s="2" customFormat="1" x14ac:dyDescent="0.25">
      <c r="B53" s="18"/>
      <c r="C53" s="18"/>
      <c r="D53" s="15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5"/>
      <c r="C55" s="15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 2024</vt:lpstr>
      <vt:lpstr>'Diciembre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2025-01-17T19:30:28Z</cp:lastPrinted>
  <dcterms:created xsi:type="dcterms:W3CDTF">2023-06-01T12:11:43Z</dcterms:created>
  <dcterms:modified xsi:type="dcterms:W3CDTF">2025-01-17T19:30:36Z</dcterms:modified>
</cp:coreProperties>
</file>