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\\prosrvfl\FS\PLANIFICACION\División de Desarrollo Institucional y Calidad\Para Transparencia\Estadisticas Trimestrales\2024\T4\"/>
    </mc:Choice>
  </mc:AlternateContent>
  <xr:revisionPtr revIDLastSave="0" documentId="13_ncr:1_{467986A8-0D90-40BA-ACE8-84A518D4F46C}" xr6:coauthVersionLast="47" xr6:coauthVersionMax="47" xr10:uidLastSave="{00000000-0000-0000-0000-000000000000}"/>
  <bookViews>
    <workbookView xWindow="14895" yWindow="0" windowWidth="14010" windowHeight="15585" xr2:uid="{00000000-000D-0000-FFFF-FFFF00000000}"/>
  </bookViews>
  <sheets>
    <sheet name="T1 2024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B4" i="8"/>
  <c r="C68" i="8" l="1"/>
  <c r="D59" i="8" l="1"/>
  <c r="E59" i="8"/>
  <c r="D60" i="8"/>
  <c r="E60" i="8"/>
  <c r="D61" i="8"/>
  <c r="E61" i="8"/>
  <c r="D62" i="8"/>
  <c r="E62" i="8"/>
  <c r="D63" i="8"/>
  <c r="E63" i="8"/>
  <c r="D64" i="8"/>
  <c r="E64" i="8"/>
  <c r="C60" i="8"/>
  <c r="C61" i="8"/>
  <c r="C62" i="8"/>
  <c r="C63" i="8"/>
  <c r="C64" i="8"/>
  <c r="C59" i="8"/>
  <c r="E65" i="8" l="1"/>
  <c r="C65" i="8" l="1"/>
  <c r="D73" i="8" l="1"/>
  <c r="C73" i="8"/>
  <c r="D72" i="8"/>
  <c r="C72" i="8"/>
  <c r="D70" i="8"/>
  <c r="C70" i="8"/>
  <c r="D69" i="8"/>
  <c r="C69" i="8"/>
  <c r="D68" i="8"/>
  <c r="D65" i="8"/>
  <c r="E66" i="8" s="1"/>
  <c r="D71" i="8" l="1"/>
  <c r="C71" i="8" s="1"/>
  <c r="E55" i="8"/>
</calcChain>
</file>

<file path=xl/sharedStrings.xml><?xml version="1.0" encoding="utf-8"?>
<sst xmlns="http://schemas.openxmlformats.org/spreadsheetml/2006/main" count="65" uniqueCount="50">
  <si>
    <t>Industrias Nuevas Calificadas</t>
  </si>
  <si>
    <t>Registros Asignados</t>
  </si>
  <si>
    <t>Registros Actualizados</t>
  </si>
  <si>
    <t>Proyectos Pre-Incubados</t>
  </si>
  <si>
    <t>Proyectos Incubados</t>
  </si>
  <si>
    <t>Proyectos en Aceleración</t>
  </si>
  <si>
    <t>Cantidad de Capacitaciones</t>
  </si>
  <si>
    <t>Cantidad de Industrias</t>
  </si>
  <si>
    <t>Personas Capacitadas</t>
  </si>
  <si>
    <t xml:space="preserve">Industriales Sensibilizados </t>
  </si>
  <si>
    <t>Empresas Asistidas</t>
  </si>
  <si>
    <t>Cantidad de acciones para fortalecer los Encadenamientos Productivos</t>
  </si>
  <si>
    <t>Cantidad de capacitaciones de Encadenamiento Productivo</t>
  </si>
  <si>
    <t>Cantidad de sensibilizaciones a grupos asociativos</t>
  </si>
  <si>
    <t>Número de Grupos Asociativos en gestación</t>
  </si>
  <si>
    <t>Cantidad de Asistencias</t>
  </si>
  <si>
    <t>Naves recuperadas</t>
  </si>
  <si>
    <t>Naves próximas a recuperar</t>
  </si>
  <si>
    <t>Total de empleos directos</t>
  </si>
  <si>
    <t>Empleados masculinos</t>
  </si>
  <si>
    <t>Empleadas femeninas</t>
  </si>
  <si>
    <t>Suma de Cantidad de Empleos directos creados (femenino)</t>
  </si>
  <si>
    <t>Suma de Cantidad de Empleos directos creados (masculino)</t>
  </si>
  <si>
    <t>Suma de Cantidad de Empleos directos creados (total)</t>
  </si>
  <si>
    <t>SANTO DOMINGO ESTE</t>
  </si>
  <si>
    <t>SANTO DOMINGO OESTE</t>
  </si>
  <si>
    <t>ZONA ESTE</t>
  </si>
  <si>
    <t>ZONA NOR OESTE</t>
  </si>
  <si>
    <t>ZONA NORTE</t>
  </si>
  <si>
    <t>ZONA SUR</t>
  </si>
  <si>
    <t>Total general</t>
  </si>
  <si>
    <t>Región</t>
  </si>
  <si>
    <t>ZONA NORDESTE</t>
  </si>
  <si>
    <t xml:space="preserve">Renovación de Calificación </t>
  </si>
  <si>
    <t>Solicitudes de Nuevos Arrendamientos en Zonas Francas</t>
  </si>
  <si>
    <t>Solicitudes de Renovación de Contratos en Zonas Francas</t>
  </si>
  <si>
    <t>Solicitudes de naves a la fecha</t>
  </si>
  <si>
    <t>.</t>
  </si>
  <si>
    <t>Registros Industriales T4 2024</t>
  </si>
  <si>
    <t>Industrias Calificadas T4 2024</t>
  </si>
  <si>
    <t>Cantidad de Proyectos Centro de Incubación y Aceleración T4 2024</t>
  </si>
  <si>
    <t>Programa Nacional de Capacitación para la Industria Manufacturera T4 2024</t>
  </si>
  <si>
    <t>Asistencias Técnica en Mejoras Continuas T4 2024</t>
  </si>
  <si>
    <t>Asistencias a las Industrias Manufactureras T4 2024</t>
  </si>
  <si>
    <t>Actividades de Encadenamiento Productivo T4 2024</t>
  </si>
  <si>
    <t>Cantidad de Contratos Firmados T4 2024</t>
  </si>
  <si>
    <t>Ocupación y demanda de naves y locales en parques y distritos industriales T4 2024</t>
  </si>
  <si>
    <t>Empleos Directos Generados a dic. 2024 (estimados)</t>
  </si>
  <si>
    <t>Cantidad de empleos directos por sexo y región dic. 2024 (estimados)</t>
  </si>
  <si>
    <t>Naves y locales ocupados (de 420)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</si>
</sst>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0" xfId="0" applyFill="1"/>
    <xf numFmtId="0" fontId="2" fillId="0" borderId="1" xfId="0" applyFont="1" applyBorder="1" applyAlignment="1">
      <alignment horizontal="center"/>
    </xf>
    <xf numFmtId="1" fontId="0" fillId="0" borderId="0" xfId="0" applyNumberFormat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3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'T1 2024'!$B$6:$C$6</c:f>
          <c:strCache>
            <c:ptCount val="2"/>
            <c:pt idx="0">
              <c:v>Industrias Calificadas T4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'T1 2024'!$B$7:$C$7</c:f>
              <c:strCache>
                <c:ptCount val="2"/>
                <c:pt idx="0">
                  <c:v>Industrias Nuevas Calificadas</c:v>
                </c:pt>
                <c:pt idx="1">
                  <c:v>Renovación de Calificación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-1.8779582455197082E-3"/>
                  <c:y val="-0.184651386770774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98-4CEB-B8EA-69D8BD1E7CDF}"/>
                </c:ext>
              </c:extLst>
            </c:dLbl>
            <c:dLbl>
              <c:idx val="1"/>
              <c:layout>
                <c:manualLayout>
                  <c:x val="1.8779342723004694E-3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98-4CEB-B8EA-69D8BD1E7C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'T1 2024'!$B$7:$C$7</c:f>
              <c:strCache>
                <c:ptCount val="2"/>
                <c:pt idx="0">
                  <c:v>Industrias Nuevas Calificadas</c:v>
                </c:pt>
                <c:pt idx="1">
                  <c:v>Renovación de Calificación </c:v>
                </c:pt>
              </c:strCache>
            </c:strRef>
          </c:cat>
          <c:val>
            <c:numRef>
              <c:f>'T1 2024'!$B$8:$C$8</c:f>
              <c:numCache>
                <c:formatCode>General</c:formatCode>
                <c:ptCount val="2"/>
                <c:pt idx="0">
                  <c:v>38</c:v>
                </c:pt>
                <c:pt idx="1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98-4CEB-B8EA-69D8BD1E7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box"/>
        <c:axId val="2096164544"/>
        <c:axId val="2096169440"/>
        <c:axId val="0"/>
      </c:bar3DChart>
      <c:catAx>
        <c:axId val="209616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DO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96169440"/>
        <c:crosses val="autoZero"/>
        <c:auto val="1"/>
        <c:lblAlgn val="ctr"/>
        <c:lblOffset val="100"/>
        <c:noMultiLvlLbl val="0"/>
      </c:catAx>
      <c:valAx>
        <c:axId val="2096169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9616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'T1 2024'!$B$38:$E$38</c:f>
          <c:strCache>
            <c:ptCount val="4"/>
            <c:pt idx="0">
              <c:v>Ocupación y demanda de naves y locales en parques y distritos industriales T4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'T1 2024'!$B$39</c:f>
              <c:strCache>
                <c:ptCount val="1"/>
                <c:pt idx="0">
                  <c:v>Naves y locales ocupados (de 420)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9826839826839829E-2"/>
                  <c:y val="-6.059660820028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F1-4B31-97C4-493CAF5E27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'T1 2024'!$B$40</c:f>
              <c:numCache>
                <c:formatCode>0</c:formatCode>
                <c:ptCount val="1"/>
                <c:pt idx="0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1-4B31-97C4-493CAF5E274E}"/>
            </c:ext>
          </c:extLst>
        </c:ser>
        <c:ser>
          <c:idx val="1"/>
          <c:order val="1"/>
          <c:tx>
            <c:strRef>
              <c:f>'T1 2024'!$C$39</c:f>
              <c:strCache>
                <c:ptCount val="1"/>
                <c:pt idx="0">
                  <c:v>Naves recuperadas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8095238095238099E-2"/>
                  <c:y val="-6.438389621280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F1-4B31-97C4-493CAF5E27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'T1 2024'!$C$40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F1-4B31-97C4-493CAF5E274E}"/>
            </c:ext>
          </c:extLst>
        </c:ser>
        <c:ser>
          <c:idx val="2"/>
          <c:order val="2"/>
          <c:tx>
            <c:strRef>
              <c:f>'T1 2024'!$D$39</c:f>
              <c:strCache>
                <c:ptCount val="1"/>
                <c:pt idx="0">
                  <c:v>Naves próximas a recuperar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9437229437229439E-2"/>
                  <c:y val="-5.6809320187765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F1-4B31-97C4-493CAF5E27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'T1 2024'!$D$40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F1-4B31-97C4-493CAF5E274E}"/>
            </c:ext>
          </c:extLst>
        </c:ser>
        <c:ser>
          <c:idx val="3"/>
          <c:order val="3"/>
          <c:tx>
            <c:strRef>
              <c:f>'T1 2024'!$E$39</c:f>
              <c:strCache>
                <c:ptCount val="1"/>
                <c:pt idx="0">
                  <c:v>Solicitudes de naves a la fecha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9437229437229439E-2"/>
                  <c:y val="-5.6809320187766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F1-4B31-97C4-493CAF5E27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'T1 2024'!$E$40</c:f>
              <c:numCache>
                <c:formatCode>0</c:formatCode>
                <c:ptCount val="1"/>
                <c:pt idx="0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F1-4B31-97C4-493CAF5E27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51754096"/>
        <c:axId val="768882560"/>
        <c:axId val="0"/>
      </c:bar3DChart>
      <c:catAx>
        <c:axId val="10517540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68882560"/>
        <c:crosses val="autoZero"/>
        <c:auto val="1"/>
        <c:lblAlgn val="ctr"/>
        <c:lblOffset val="100"/>
        <c:noMultiLvlLbl val="0"/>
      </c:catAx>
      <c:valAx>
        <c:axId val="7688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5175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DO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'T1 2024'!$B$10:$C$10</c:f>
          <c:strCache>
            <c:ptCount val="2"/>
            <c:pt idx="0">
              <c:v>Registros Industriales T4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893939393939394E-3"/>
                  <c:y val="-9.624058630977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A1-4E95-87E5-7FA0C82561FF}"/>
                </c:ext>
              </c:extLst>
            </c:dLbl>
            <c:dLbl>
              <c:idx val="1"/>
              <c:layout>
                <c:manualLayout>
                  <c:x val="-1.5151515151515221E-2"/>
                  <c:y val="-0.116290708457646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A1-4E95-87E5-7FA0C82561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 2024'!$B$11:$C$11</c:f>
              <c:strCache>
                <c:ptCount val="2"/>
                <c:pt idx="0">
                  <c:v>Registros Asignados</c:v>
                </c:pt>
                <c:pt idx="1">
                  <c:v>Registros Actualizados</c:v>
                </c:pt>
              </c:strCache>
            </c:strRef>
          </c:cat>
          <c:val>
            <c:numRef>
              <c:f>'T1 2024'!$B$12:$C$12</c:f>
              <c:numCache>
                <c:formatCode>General</c:formatCode>
                <c:ptCount val="2"/>
                <c:pt idx="0">
                  <c:v>873</c:v>
                </c:pt>
                <c:pt idx="1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A1-4E95-87E5-7FA0C82561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shape val="box"/>
        <c:axId val="2096175968"/>
        <c:axId val="2096176512"/>
        <c:axId val="0"/>
      </c:bar3DChart>
      <c:catAx>
        <c:axId val="2096175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DO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96176512"/>
        <c:crosses val="autoZero"/>
        <c:auto val="1"/>
        <c:lblAlgn val="ctr"/>
        <c:lblOffset val="100"/>
        <c:noMultiLvlLbl val="0"/>
      </c:catAx>
      <c:valAx>
        <c:axId val="2096176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DO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9617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DO" sz="900" b="0" i="0" u="none" strike="noStrike" kern="1200" baseline="0"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'T1 2024'!$B$57:$E$57</c:f>
          <c:strCache>
            <c:ptCount val="4"/>
            <c:pt idx="0">
              <c:v>Cantidad de empleos directos por sexo y región dic. 2024 (estimados)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areaChart>
        <c:grouping val="stacked"/>
        <c:varyColors val="0"/>
        <c:ser>
          <c:idx val="2"/>
          <c:order val="2"/>
          <c:tx>
            <c:strRef>
              <c:f>'T1 2024'!$E$58</c:f>
              <c:strCache>
                <c:ptCount val="1"/>
                <c:pt idx="0">
                  <c:v>Suma de Cantidad de Empleos directos creados (total)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0"/>
                  <c:y val="-0.214326151114511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2B-4652-979B-AE540C2CBAC9}"/>
                </c:ext>
              </c:extLst>
            </c:dLbl>
            <c:dLbl>
              <c:idx val="1"/>
              <c:layout>
                <c:manualLayout>
                  <c:x val="-4.3951327980119858E-17"/>
                  <c:y val="-0.217573517040488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2B-4652-979B-AE540C2CBAC9}"/>
                </c:ext>
              </c:extLst>
            </c:dLbl>
            <c:dLbl>
              <c:idx val="2"/>
              <c:layout>
                <c:manualLayout>
                  <c:x val="0"/>
                  <c:y val="-0.29226293333796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2B-4652-979B-AE540C2CBAC9}"/>
                </c:ext>
              </c:extLst>
            </c:dLbl>
            <c:dLbl>
              <c:idx val="3"/>
              <c:layout>
                <c:manualLayout>
                  <c:x val="-8.7902655960239715E-17"/>
                  <c:y val="-0.126647271113120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2B-4652-979B-AE540C2CBAC9}"/>
                </c:ext>
              </c:extLst>
            </c:dLbl>
            <c:dLbl>
              <c:idx val="4"/>
              <c:layout>
                <c:manualLayout>
                  <c:x val="0"/>
                  <c:y val="-0.311747128893834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2B-4652-979B-AE540C2CBAC9}"/>
                </c:ext>
              </c:extLst>
            </c:dLbl>
            <c:dLbl>
              <c:idx val="5"/>
              <c:layout>
                <c:manualLayout>
                  <c:x val="0"/>
                  <c:y val="-0.253294542226240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2B-4652-979B-AE540C2CBAC9}"/>
                </c:ext>
              </c:extLst>
            </c:dLbl>
            <c:dLbl>
              <c:idx val="6"/>
              <c:layout>
                <c:manualLayout>
                  <c:x val="0"/>
                  <c:y val="-0.386436545191315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2B-4652-979B-AE540C2CBA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'T1 2024'!$E$59:$E$65</c:f>
              <c:numCache>
                <c:formatCode>#,##0</c:formatCode>
                <c:ptCount val="7"/>
                <c:pt idx="0">
                  <c:v>243</c:v>
                </c:pt>
                <c:pt idx="1">
                  <c:v>2651</c:v>
                </c:pt>
                <c:pt idx="2">
                  <c:v>7938</c:v>
                </c:pt>
                <c:pt idx="3">
                  <c:v>0</c:v>
                </c:pt>
                <c:pt idx="4">
                  <c:v>9037</c:v>
                </c:pt>
                <c:pt idx="5">
                  <c:v>4273</c:v>
                </c:pt>
                <c:pt idx="6">
                  <c:v>24142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2B-4652-979B-AE540C2CBA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038832096"/>
        <c:axId val="989026240"/>
      </c:areaChart>
      <c:barChart>
        <c:barDir val="col"/>
        <c:grouping val="clustered"/>
        <c:varyColors val="0"/>
        <c:ser>
          <c:idx val="0"/>
          <c:order val="0"/>
          <c:tx>
            <c:strRef>
              <c:f>'T1 2024'!$C$58</c:f>
              <c:strCache>
                <c:ptCount val="1"/>
                <c:pt idx="0">
                  <c:v>Suma de Cantidad de Empleos directos creados (femenino)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16905173335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2B-4652-979B-AE540C2CBAC9}"/>
                </c:ext>
              </c:extLst>
            </c:dLbl>
            <c:dLbl>
              <c:idx val="1"/>
              <c:layout>
                <c:manualLayout>
                  <c:x val="-4.3951327980119858E-17"/>
                  <c:y val="-0.103915709631278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2B-4652-979B-AE540C2CBAC9}"/>
                </c:ext>
              </c:extLst>
            </c:dLbl>
            <c:dLbl>
              <c:idx val="2"/>
              <c:layout>
                <c:manualLayout>
                  <c:x val="0"/>
                  <c:y val="-0.139636734817030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2B-4652-979B-AE540C2CBAC9}"/>
                </c:ext>
              </c:extLst>
            </c:dLbl>
            <c:dLbl>
              <c:idx val="3"/>
              <c:layout>
                <c:manualLayout>
                  <c:x val="0"/>
                  <c:y val="-0.136389368891052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2B-4652-979B-AE540C2CBAC9}"/>
                </c:ext>
              </c:extLst>
            </c:dLbl>
            <c:dLbl>
              <c:idx val="4"/>
              <c:layout>
                <c:manualLayout>
                  <c:x val="0"/>
                  <c:y val="-0.152626198520939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2B-4652-979B-AE540C2CBAC9}"/>
                </c:ext>
              </c:extLst>
            </c:dLbl>
            <c:dLbl>
              <c:idx val="5"/>
              <c:layout>
                <c:manualLayout>
                  <c:x val="-8.7902655960239715E-17"/>
                  <c:y val="-0.159120930372894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2B-4652-979B-AE540C2CBAC9}"/>
                </c:ext>
              </c:extLst>
            </c:dLbl>
            <c:dLbl>
              <c:idx val="6"/>
              <c:layout>
                <c:manualLayout>
                  <c:x val="0"/>
                  <c:y val="-0.217573517040488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2B-4652-979B-AE540C2CBA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5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 2024'!$B$59:$B$65</c:f>
              <c:strCache>
                <c:ptCount val="7"/>
                <c:pt idx="0">
                  <c:v>SANTO DOMINGO ESTE</c:v>
                </c:pt>
                <c:pt idx="1">
                  <c:v>SANTO DOMINGO OESTE</c:v>
                </c:pt>
                <c:pt idx="2">
                  <c:v>ZONA NORTE</c:v>
                </c:pt>
                <c:pt idx="3">
                  <c:v>ZONA NORDESTE</c:v>
                </c:pt>
                <c:pt idx="4">
                  <c:v>ZONA ESTE</c:v>
                </c:pt>
                <c:pt idx="5">
                  <c:v>ZONA SUR</c:v>
                </c:pt>
                <c:pt idx="6">
                  <c:v>Total general</c:v>
                </c:pt>
              </c:strCache>
            </c:strRef>
          </c:cat>
          <c:val>
            <c:numRef>
              <c:f>'T1 2024'!$C$59:$C$65</c:f>
              <c:numCache>
                <c:formatCode>#,##0</c:formatCode>
                <c:ptCount val="7"/>
                <c:pt idx="0">
                  <c:v>121</c:v>
                </c:pt>
                <c:pt idx="1">
                  <c:v>1272</c:v>
                </c:pt>
                <c:pt idx="2">
                  <c:v>4115</c:v>
                </c:pt>
                <c:pt idx="3">
                  <c:v>0</c:v>
                </c:pt>
                <c:pt idx="4">
                  <c:v>5285</c:v>
                </c:pt>
                <c:pt idx="5">
                  <c:v>1433</c:v>
                </c:pt>
                <c:pt idx="6">
                  <c:v>12226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62B-4652-979B-AE540C2CBAC9}"/>
            </c:ext>
          </c:extLst>
        </c:ser>
        <c:ser>
          <c:idx val="1"/>
          <c:order val="1"/>
          <c:tx>
            <c:strRef>
              <c:f>'T1 2024'!$D$58</c:f>
              <c:strCache>
                <c:ptCount val="1"/>
                <c:pt idx="0">
                  <c:v>Suma de Cantidad de Empleos directos creados (masculino)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75663990059929E-17"/>
                  <c:y val="-0.116905173335188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2B-4652-979B-AE540C2CBAC9}"/>
                </c:ext>
              </c:extLst>
            </c:dLbl>
            <c:dLbl>
              <c:idx val="1"/>
              <c:layout>
                <c:manualLayout>
                  <c:x val="0"/>
                  <c:y val="-0.100668343705300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2B-4652-979B-AE540C2CBAC9}"/>
                </c:ext>
              </c:extLst>
            </c:dLbl>
            <c:dLbl>
              <c:idx val="2"/>
              <c:layout>
                <c:manualLayout>
                  <c:x val="0"/>
                  <c:y val="-0.172110394076804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2B-4652-979B-AE540C2CBAC9}"/>
                </c:ext>
              </c:extLst>
            </c:dLbl>
            <c:dLbl>
              <c:idx val="3"/>
              <c:layout>
                <c:manualLayout>
                  <c:x val="0"/>
                  <c:y val="-0.133142002965075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2B-4652-979B-AE540C2CBAC9}"/>
                </c:ext>
              </c:extLst>
            </c:dLbl>
            <c:dLbl>
              <c:idx val="4"/>
              <c:layout>
                <c:manualLayout>
                  <c:x val="-8.7902655960239715E-17"/>
                  <c:y val="-0.21107878518853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2B-4652-979B-AE540C2CBAC9}"/>
                </c:ext>
              </c:extLst>
            </c:dLbl>
            <c:dLbl>
              <c:idx val="5"/>
              <c:layout>
                <c:manualLayout>
                  <c:x val="0"/>
                  <c:y val="-0.162368296298872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2B-4652-979B-AE540C2CBAC9}"/>
                </c:ext>
              </c:extLst>
            </c:dLbl>
            <c:dLbl>
              <c:idx val="6"/>
              <c:layout>
                <c:manualLayout>
                  <c:x val="-1.7580531192047943E-16"/>
                  <c:y val="-0.311747128893834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2B-4652-979B-AE540C2CBA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2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 2024'!$B$59:$B$65</c:f>
              <c:strCache>
                <c:ptCount val="7"/>
                <c:pt idx="0">
                  <c:v>SANTO DOMINGO ESTE</c:v>
                </c:pt>
                <c:pt idx="1">
                  <c:v>SANTO DOMINGO OESTE</c:v>
                </c:pt>
                <c:pt idx="2">
                  <c:v>ZONA NORTE</c:v>
                </c:pt>
                <c:pt idx="3">
                  <c:v>ZONA NORDESTE</c:v>
                </c:pt>
                <c:pt idx="4">
                  <c:v>ZONA ESTE</c:v>
                </c:pt>
                <c:pt idx="5">
                  <c:v>ZONA SUR</c:v>
                </c:pt>
                <c:pt idx="6">
                  <c:v>Total general</c:v>
                </c:pt>
              </c:strCache>
            </c:strRef>
          </c:cat>
          <c:val>
            <c:numRef>
              <c:f>'T1 2024'!$D$59:$D$65</c:f>
              <c:numCache>
                <c:formatCode>#,##0</c:formatCode>
                <c:ptCount val="7"/>
                <c:pt idx="0">
                  <c:v>122</c:v>
                </c:pt>
                <c:pt idx="1">
                  <c:v>1379</c:v>
                </c:pt>
                <c:pt idx="2">
                  <c:v>3823</c:v>
                </c:pt>
                <c:pt idx="3">
                  <c:v>0</c:v>
                </c:pt>
                <c:pt idx="4">
                  <c:v>3752</c:v>
                </c:pt>
                <c:pt idx="5">
                  <c:v>1622</c:v>
                </c:pt>
                <c:pt idx="6">
                  <c:v>10698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62B-4652-979B-AE540C2CBA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38832096"/>
        <c:axId val="989026240"/>
      </c:barChart>
      <c:catAx>
        <c:axId val="103883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DO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89026240"/>
        <c:crosses val="autoZero"/>
        <c:auto val="1"/>
        <c:lblAlgn val="ctr"/>
        <c:lblOffset val="100"/>
        <c:noMultiLvlLbl val="0"/>
      </c:catAx>
      <c:valAx>
        <c:axId val="98902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883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793818383526935E-3"/>
          <c:y val="0.85222183753862957"/>
          <c:w val="0.98404114193853631"/>
          <c:h val="0.128293966905505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DO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'T1 2024'!$B$10:$C$10</c:f>
          <c:strCache>
            <c:ptCount val="2"/>
            <c:pt idx="0">
              <c:v>Registros Industriales T4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893939393939394E-3"/>
                  <c:y val="-9.624058630977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12-4076-BA52-7FA463A36865}"/>
                </c:ext>
              </c:extLst>
            </c:dLbl>
            <c:dLbl>
              <c:idx val="1"/>
              <c:layout>
                <c:manualLayout>
                  <c:x val="-1.5151515151515221E-2"/>
                  <c:y val="-0.116290708457646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12-4076-BA52-7FA463A368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 2024'!$B$11:$C$11</c:f>
              <c:strCache>
                <c:ptCount val="2"/>
                <c:pt idx="0">
                  <c:v>Registros Asignados</c:v>
                </c:pt>
                <c:pt idx="1">
                  <c:v>Registros Actualizados</c:v>
                </c:pt>
              </c:strCache>
            </c:strRef>
          </c:cat>
          <c:val>
            <c:numRef>
              <c:f>'T1 2024'!$B$12:$C$12</c:f>
              <c:numCache>
                <c:formatCode>General</c:formatCode>
                <c:ptCount val="2"/>
                <c:pt idx="0">
                  <c:v>873</c:v>
                </c:pt>
                <c:pt idx="1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12-4076-BA52-7FA463A36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shape val="box"/>
        <c:axId val="2096175968"/>
        <c:axId val="2096176512"/>
        <c:axId val="0"/>
      </c:bar3DChart>
      <c:catAx>
        <c:axId val="2096175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DO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96176512"/>
        <c:crosses val="autoZero"/>
        <c:auto val="1"/>
        <c:lblAlgn val="ctr"/>
        <c:lblOffset val="100"/>
        <c:noMultiLvlLbl val="0"/>
      </c:catAx>
      <c:valAx>
        <c:axId val="2096176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DO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9617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DO" sz="900" b="0" i="0" u="none" strike="noStrike" kern="1200" baseline="0">
          <a:solidFill>
            <a:schemeClr val="dk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'T1 2024'!$B$14:$D$14</c:f>
          <c:strCache>
            <c:ptCount val="3"/>
            <c:pt idx="0">
              <c:v>Cantidad de Proyectos Centro de Incubación y Aceleración T4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3FCA-43A6-8ABC-2122C9FF56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3FCA-43A6-8ABC-2122C9FF56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3FCA-43A6-8ABC-2122C9FF5646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ADE3788-62C9-4F91-8840-3CE430B08318}" type="CELLRANGE">
                      <a:rPr lang="en-US"/>
                      <a:pPr>
                        <a:defRPr sz="1100"/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095E72CB-4D43-4255-9CC4-358C46D1507D}" type="CATEGORYNAME">
                      <a:rPr lang="en-US" baseline="0"/>
                      <a:pPr>
                        <a:defRPr sz="1100"/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FCA-43A6-8ABC-2122C9FF5646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7EEC201-FBDF-4362-9667-8235C0581B0D}" type="CELLRANGE">
                      <a:rPr lang="en-US"/>
                      <a:pPr>
                        <a:defRPr sz="1100">
                          <a:solidFill>
                            <a:schemeClr val="accent1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A2A071D9-695B-4B2B-AC49-75B529F6464A}" type="CATEGORYNAME">
                      <a:rPr lang="en-US" baseline="0"/>
                      <a:pPr>
                        <a:defRPr sz="1100"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FCA-43A6-8ABC-2122C9FF5646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5994137-6441-49A0-87C7-3D4FF45B25D4}" type="CELLRANGE">
                      <a:rPr lang="en-US"/>
                      <a:pPr>
                        <a:defRPr sz="1100">
                          <a:solidFill>
                            <a:schemeClr val="accent1"/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FCFE7A1C-DD5F-4C22-BE40-406AC268BA81}" type="CATEGORYNAME">
                      <a:rPr lang="en-US" baseline="0"/>
                      <a:pPr>
                        <a:defRPr sz="1100"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FCA-43A6-8ABC-2122C9FF56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'T1 2024'!$B$15:$D$15</c:f>
              <c:strCache>
                <c:ptCount val="3"/>
                <c:pt idx="0">
                  <c:v>Proyectos Pre-Incubados</c:v>
                </c:pt>
                <c:pt idx="1">
                  <c:v>Proyectos Incubados</c:v>
                </c:pt>
                <c:pt idx="2">
                  <c:v>Proyectos en Aceleración</c:v>
                </c:pt>
              </c:strCache>
            </c:strRef>
          </c:cat>
          <c:val>
            <c:numRef>
              <c:f>'T1 2024'!$B$16:$D$16</c:f>
              <c:numCache>
                <c:formatCode>General</c:formatCode>
                <c:ptCount val="3"/>
                <c:pt idx="0">
                  <c:v>6</c:v>
                </c:pt>
                <c:pt idx="1">
                  <c:v>14</c:v>
                </c:pt>
                <c:pt idx="2">
                  <c:v>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'T1 2024'!$B$16:$D$16</c15:f>
                <c15:dlblRangeCache>
                  <c:ptCount val="3"/>
                  <c:pt idx="0">
                    <c:v>6</c:v>
                  </c:pt>
                  <c:pt idx="1">
                    <c:v>14</c:v>
                  </c:pt>
                  <c:pt idx="2">
                    <c:v>24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3FCA-43A6-8ABC-2122C9FF564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'T1 2024'!$B$18:$D$18</c:f>
          <c:strCache>
            <c:ptCount val="3"/>
            <c:pt idx="0">
              <c:v>Programa Nacional de Capacitación para la Industria Manufacturera T4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'T1 2024'!$B$19</c:f>
              <c:strCache>
                <c:ptCount val="1"/>
                <c:pt idx="0">
                  <c:v>Cantidad de Capacitaciones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'T1 2024'!$B$20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9-420D-A66F-AF6BC61111E8}"/>
            </c:ext>
          </c:extLst>
        </c:ser>
        <c:ser>
          <c:idx val="1"/>
          <c:order val="1"/>
          <c:tx>
            <c:strRef>
              <c:f>'T1 2024'!$C$19</c:f>
              <c:strCache>
                <c:ptCount val="1"/>
                <c:pt idx="0">
                  <c:v>Cantidad de Industrias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'T1 2024'!$C$20</c:f>
              <c:numCache>
                <c:formatCode>General</c:formatCode>
                <c:ptCount val="1"/>
                <c:pt idx="0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9-420D-A66F-AF6BC61111E8}"/>
            </c:ext>
          </c:extLst>
        </c:ser>
        <c:ser>
          <c:idx val="2"/>
          <c:order val="2"/>
          <c:tx>
            <c:strRef>
              <c:f>'T1 2024'!$D$19</c:f>
              <c:strCache>
                <c:ptCount val="1"/>
                <c:pt idx="0">
                  <c:v>Personas Capacitadas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'T1 2024'!$D$20</c:f>
              <c:numCache>
                <c:formatCode>General</c:formatCode>
                <c:ptCount val="1"/>
                <c:pt idx="0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9-420D-A66F-AF6BC61111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096166176"/>
        <c:axId val="2096172160"/>
      </c:barChart>
      <c:catAx>
        <c:axId val="209616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96172160"/>
        <c:crosses val="autoZero"/>
        <c:auto val="1"/>
        <c:lblAlgn val="ctr"/>
        <c:lblOffset val="100"/>
        <c:noMultiLvlLbl val="0"/>
      </c:catAx>
      <c:valAx>
        <c:axId val="2096172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9616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'T1 2024'!$B$22:$C$22</c:f>
          <c:strCache>
            <c:ptCount val="2"/>
            <c:pt idx="0">
              <c:v>Asistencias Técnica en Mejoras Continuas T4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9010851593808879E-3"/>
                  <c:y val="-0.154673362680058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FF-469C-8401-6FE6FF86A0B6}"/>
                </c:ext>
              </c:extLst>
            </c:dLbl>
            <c:dLbl>
              <c:idx val="1"/>
              <c:layout>
                <c:manualLayout>
                  <c:x val="-1.901039288073411E-3"/>
                  <c:y val="-0.144444238587823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FF-469C-8401-6FE6FF86A0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 2024'!$B$23:$C$23</c:f>
              <c:strCache>
                <c:ptCount val="2"/>
                <c:pt idx="0">
                  <c:v>Industriales Sensibilizados </c:v>
                </c:pt>
                <c:pt idx="1">
                  <c:v>Empresas Asistidas</c:v>
                </c:pt>
              </c:strCache>
            </c:strRef>
          </c:cat>
          <c:val>
            <c:numRef>
              <c:f>'T1 2024'!$B$24:$C$24</c:f>
              <c:numCache>
                <c:formatCode>General</c:formatCode>
                <c:ptCount val="2"/>
                <c:pt idx="0">
                  <c:v>218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FF-469C-8401-6FE6FF86A0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96170528"/>
        <c:axId val="2096173248"/>
        <c:axId val="0"/>
      </c:bar3DChart>
      <c:catAx>
        <c:axId val="209617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DO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96173248"/>
        <c:crosses val="autoZero"/>
        <c:auto val="1"/>
        <c:lblAlgn val="ctr"/>
        <c:lblOffset val="100"/>
        <c:noMultiLvlLbl val="0"/>
      </c:catAx>
      <c:valAx>
        <c:axId val="209617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9617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'T1 2024'!$B$26:$D$26</c:f>
          <c:strCache>
            <c:ptCount val="3"/>
            <c:pt idx="0">
              <c:v>Asistencias a las Industrias Manufactureras T4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.3475274725274724"/>
                  <c:y val="-3.93782383419689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758241758241758E-2"/>
                      <c:h val="0.111855085471828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2940-481B-8B19-20B4EF28B5A1}"/>
                </c:ext>
              </c:extLst>
            </c:dLbl>
            <c:dLbl>
              <c:idx val="1"/>
              <c:layout>
                <c:manualLayout>
                  <c:x val="0.15401089398221024"/>
                  <c:y val="-2.0911132625977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40-481B-8B19-20B4EF28B5A1}"/>
                </c:ext>
              </c:extLst>
            </c:dLbl>
            <c:dLbl>
              <c:idx val="2"/>
              <c:layout>
                <c:manualLayout>
                  <c:x val="0.32846571194435981"/>
                  <c:y val="-3.345781220156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40-481B-8B19-20B4EF28B5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 2024'!$B$27:$D$27</c:f>
              <c:strCache>
                <c:ptCount val="3"/>
                <c:pt idx="0">
                  <c:v>Cantidad de Asistencias</c:v>
                </c:pt>
                <c:pt idx="1">
                  <c:v>Cantidad de Capacitaciones</c:v>
                </c:pt>
                <c:pt idx="2">
                  <c:v>Personas Capacitadas</c:v>
                </c:pt>
              </c:strCache>
            </c:strRef>
          </c:cat>
          <c:val>
            <c:numRef>
              <c:f>'T1 2024'!$B$28:$D$28</c:f>
              <c:numCache>
                <c:formatCode>General</c:formatCode>
                <c:ptCount val="3"/>
                <c:pt idx="0">
                  <c:v>571</c:v>
                </c:pt>
                <c:pt idx="1">
                  <c:v>10</c:v>
                </c:pt>
                <c:pt idx="2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40-481B-8B19-20B4EF28B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93002288"/>
        <c:axId val="1044168576"/>
        <c:axId val="0"/>
      </c:bar3DChart>
      <c:catAx>
        <c:axId val="993002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44168576"/>
        <c:crosses val="autoZero"/>
        <c:auto val="1"/>
        <c:lblAlgn val="ctr"/>
        <c:lblOffset val="100"/>
        <c:noMultiLvlLbl val="0"/>
      </c:catAx>
      <c:valAx>
        <c:axId val="1044168576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9300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'T1 2024'!$B$30:$E$30</c:f>
          <c:strCache>
            <c:ptCount val="4"/>
            <c:pt idx="0">
              <c:v>Actividades de Encadenamiento Productivo T4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98380199617454"/>
          <c:y val="0.12608449921996456"/>
          <c:w val="0.5743886408138934"/>
          <c:h val="0.72841710578145091"/>
        </c:manualLayout>
      </c:layout>
      <c:pie3DChart>
        <c:varyColors val="1"/>
        <c:ser>
          <c:idx val="0"/>
          <c:order val="0"/>
          <c:dPt>
            <c:idx val="1"/>
            <c:bubble3D val="0"/>
            <c:explosion val="8"/>
            <c:extLst>
              <c:ext xmlns:c16="http://schemas.microsoft.com/office/drawing/2014/chart" uri="{C3380CC4-5D6E-409C-BE32-E72D297353CC}">
                <c16:uniqueId val="{00000001-E4B7-43B1-BC29-D45BBDDD68F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'T1 2024'!$B$31:$E$31</c:f>
              <c:strCache>
                <c:ptCount val="4"/>
                <c:pt idx="0">
                  <c:v>Cantidad de acciones para fortalecer los Encadenamientos Productivos</c:v>
                </c:pt>
                <c:pt idx="1">
                  <c:v>Cantidad de capacitaciones de Encadenamiento Productivo</c:v>
                </c:pt>
                <c:pt idx="2">
                  <c:v>Cantidad de sensibilizaciones a grupos asociativos</c:v>
                </c:pt>
                <c:pt idx="3">
                  <c:v>Número de Grupos Asociativos en gestación</c:v>
                </c:pt>
              </c:strCache>
            </c:strRef>
          </c:cat>
          <c:val>
            <c:numRef>
              <c:f>'T1 2024'!$B$32:$E$32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7-43B1-BC29-D45BBDDD68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1022833173599421E-2"/>
          <c:y val="0.80524282445115458"/>
          <c:w val="0.92358322458521358"/>
          <c:h val="0.17025311794581441"/>
        </c:manualLayout>
      </c:layout>
      <c:overlay val="0"/>
      <c:txPr>
        <a:bodyPr/>
        <a:lstStyle/>
        <a:p>
          <a:pPr algn="ctr">
            <a:defRPr lang="es-DO"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'T1 2024'!$B$34:$C$34</c:f>
          <c:strCache>
            <c:ptCount val="2"/>
            <c:pt idx="0">
              <c:v>Cantidad de Contratos Firmados T4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DO" sz="14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9.3181401332610672E-17"/>
                  <c:y val="-0.129915299316666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55-4D87-A2AF-4EFBA182D858}"/>
                </c:ext>
              </c:extLst>
            </c:dLbl>
            <c:dLbl>
              <c:idx val="1"/>
              <c:layout>
                <c:manualLayout>
                  <c:x val="0"/>
                  <c:y val="-0.12609426110146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55-4D87-A2AF-4EFBA182D8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s-DO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 2024'!$B$35:$C$35</c:f>
              <c:strCache>
                <c:ptCount val="2"/>
                <c:pt idx="0">
                  <c:v>Solicitudes de Nuevos Arrendamientos en Zonas Francas</c:v>
                </c:pt>
                <c:pt idx="1">
                  <c:v>Solicitudes de Renovación de Contratos en Zonas Francas</c:v>
                </c:pt>
              </c:strCache>
            </c:strRef>
          </c:cat>
          <c:val>
            <c:numRef>
              <c:f>'T1 2024'!$B$36:$C$36</c:f>
              <c:numCache>
                <c:formatCode>General</c:formatCode>
                <c:ptCount val="2"/>
                <c:pt idx="0">
                  <c:v>19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55-4D87-A2AF-4EFBA182D8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96174336"/>
        <c:axId val="2096174880"/>
        <c:axId val="0"/>
      </c:bar3DChart>
      <c:catAx>
        <c:axId val="209617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DO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96174880"/>
        <c:crosses val="autoZero"/>
        <c:auto val="1"/>
        <c:lblAlgn val="ctr"/>
        <c:lblOffset val="100"/>
        <c:noMultiLvlLbl val="0"/>
      </c:catAx>
      <c:valAx>
        <c:axId val="2096174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DO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9617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DO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55019</xdr:colOff>
      <xdr:row>5</xdr:row>
      <xdr:rowOff>11961</xdr:rowOff>
    </xdr:from>
    <xdr:to>
      <xdr:col>14</xdr:col>
      <xdr:colOff>668273</xdr:colOff>
      <xdr:row>7</xdr:row>
      <xdr:rowOff>984250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22C64B-BCE6-400E-A4EB-EACD69EFA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756781</xdr:colOff>
      <xdr:row>41</xdr:row>
      <xdr:rowOff>111124</xdr:rowOff>
    </xdr:from>
    <xdr:to>
      <xdr:col>14</xdr:col>
      <xdr:colOff>666751</xdr:colOff>
      <xdr:row>74</xdr:row>
      <xdr:rowOff>15874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3CCA3D71-7EC3-4A19-A412-46386A73F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9</xdr:row>
      <xdr:rowOff>142874</xdr:rowOff>
    </xdr:from>
    <xdr:to>
      <xdr:col>14</xdr:col>
      <xdr:colOff>651354</xdr:colOff>
      <xdr:row>11</xdr:row>
      <xdr:rowOff>1015999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5724FA1-BC33-4F59-BD98-DC7C0E5B9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13</xdr:row>
      <xdr:rowOff>111124</xdr:rowOff>
    </xdr:from>
    <xdr:to>
      <xdr:col>14</xdr:col>
      <xdr:colOff>666750</xdr:colOff>
      <xdr:row>16</xdr:row>
      <xdr:rowOff>76199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27C2165-80AC-47AD-BE27-FBE591696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17</xdr:row>
      <xdr:rowOff>111125</xdr:rowOff>
    </xdr:from>
    <xdr:to>
      <xdr:col>14</xdr:col>
      <xdr:colOff>609600</xdr:colOff>
      <xdr:row>20</xdr:row>
      <xdr:rowOff>76201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2A17DF85-F92E-4F97-9ACF-2A4E373D3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21</xdr:row>
      <xdr:rowOff>190500</xdr:rowOff>
    </xdr:from>
    <xdr:to>
      <xdr:col>14</xdr:col>
      <xdr:colOff>626302</xdr:colOff>
      <xdr:row>24</xdr:row>
      <xdr:rowOff>95250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58C558EC-3246-4E17-9485-9E1501F99F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25</xdr:row>
      <xdr:rowOff>79374</xdr:rowOff>
    </xdr:from>
    <xdr:to>
      <xdr:col>14</xdr:col>
      <xdr:colOff>609600</xdr:colOff>
      <xdr:row>28</xdr:row>
      <xdr:rowOff>95249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F7614-5EBC-425E-99C8-7297395B3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</xdr:colOff>
      <xdr:row>29</xdr:row>
      <xdr:rowOff>142875</xdr:rowOff>
    </xdr:from>
    <xdr:to>
      <xdr:col>14</xdr:col>
      <xdr:colOff>685801</xdr:colOff>
      <xdr:row>32</xdr:row>
      <xdr:rowOff>95250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18A8E129-3362-4C9C-A476-330819F84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33</xdr:row>
      <xdr:rowOff>206374</xdr:rowOff>
    </xdr:from>
    <xdr:to>
      <xdr:col>14</xdr:col>
      <xdr:colOff>647700</xdr:colOff>
      <xdr:row>36</xdr:row>
      <xdr:rowOff>57149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428FE0B2-D2B7-417A-A2B4-FB9D04493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37</xdr:row>
      <xdr:rowOff>190499</xdr:rowOff>
    </xdr:from>
    <xdr:to>
      <xdr:col>14</xdr:col>
      <xdr:colOff>704850</xdr:colOff>
      <xdr:row>40</xdr:row>
      <xdr:rowOff>114300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73B65AC0-8678-4EF7-910B-E266A81CB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1</xdr:row>
      <xdr:rowOff>0</xdr:rowOff>
    </xdr:from>
    <xdr:to>
      <xdr:col>14</xdr:col>
      <xdr:colOff>651354</xdr:colOff>
      <xdr:row>3</xdr:row>
      <xdr:rowOff>863600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42DAC33C-86D9-45BF-8D6E-C2B06019F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90B6-7A2A-4EE2-9212-3B04D852889B}">
  <dimension ref="A1:F74"/>
  <sheetViews>
    <sheetView tabSelected="1" topLeftCell="C40" zoomScale="70" zoomScaleNormal="70" workbookViewId="0">
      <selection activeCell="C59" sqref="C59:E65"/>
    </sheetView>
  </sheetViews>
  <sheetFormatPr baseColWidth="10" defaultColWidth="11.42578125" defaultRowHeight="15" x14ac:dyDescent="0.25"/>
  <cols>
    <col min="1" max="1" width="28.42578125" customWidth="1"/>
    <col min="2" max="2" width="55.28515625" customWidth="1"/>
    <col min="3" max="3" width="60.5703125" customWidth="1"/>
    <col min="4" max="4" width="38.85546875" customWidth="1"/>
    <col min="5" max="5" width="43.28515625" customWidth="1"/>
    <col min="7" max="15" width="16.28515625" customWidth="1"/>
  </cols>
  <sheetData>
    <row r="1" spans="1:6" x14ac:dyDescent="0.25">
      <c r="A1" s="3"/>
      <c r="B1" s="3"/>
      <c r="C1" s="3"/>
      <c r="D1" s="3"/>
      <c r="E1" s="3"/>
      <c r="F1" s="3"/>
    </row>
    <row r="2" spans="1:6" ht="80.099999999999994" customHeight="1" x14ac:dyDescent="0.35">
      <c r="A2" s="3"/>
      <c r="B2" s="15" t="s">
        <v>38</v>
      </c>
      <c r="C2" s="15"/>
      <c r="D2" s="1"/>
      <c r="E2" s="1"/>
      <c r="F2" s="3"/>
    </row>
    <row r="3" spans="1:6" ht="80.099999999999994" customHeight="1" x14ac:dyDescent="0.25">
      <c r="A3" s="3"/>
      <c r="B3" s="6" t="s">
        <v>1</v>
      </c>
      <c r="C3" s="6" t="s">
        <v>2</v>
      </c>
      <c r="D3" s="1"/>
      <c r="E3" s="1"/>
      <c r="F3" s="3"/>
    </row>
    <row r="4" spans="1:6" ht="80.099999999999994" customHeight="1" x14ac:dyDescent="0.25">
      <c r="A4" s="3"/>
      <c r="B4" s="6">
        <f>+B12</f>
        <v>873</v>
      </c>
      <c r="C4" s="6">
        <f>+C12</f>
        <v>849</v>
      </c>
      <c r="D4" s="1"/>
      <c r="E4" s="1"/>
      <c r="F4" s="3"/>
    </row>
    <row r="5" spans="1:6" x14ac:dyDescent="0.25">
      <c r="A5" s="3"/>
      <c r="B5" s="3"/>
      <c r="C5" s="3"/>
      <c r="D5" s="3"/>
      <c r="E5" s="3"/>
      <c r="F5" s="3"/>
    </row>
    <row r="6" spans="1:6" ht="80.099999999999994" customHeight="1" x14ac:dyDescent="0.35">
      <c r="A6" s="3"/>
      <c r="B6" s="15" t="s">
        <v>39</v>
      </c>
      <c r="C6" s="15"/>
      <c r="D6" s="1"/>
      <c r="E6" s="1"/>
      <c r="F6" s="3"/>
    </row>
    <row r="7" spans="1:6" ht="80.099999999999994" customHeight="1" x14ac:dyDescent="0.25">
      <c r="A7" s="3"/>
      <c r="B7" s="6" t="s">
        <v>0</v>
      </c>
      <c r="C7" s="6" t="s">
        <v>33</v>
      </c>
      <c r="D7" s="1"/>
      <c r="E7" s="1"/>
      <c r="F7" s="3"/>
    </row>
    <row r="8" spans="1:6" ht="80.099999999999994" customHeight="1" x14ac:dyDescent="0.25">
      <c r="A8" s="3"/>
      <c r="B8" s="6">
        <v>38</v>
      </c>
      <c r="C8" s="6">
        <v>338</v>
      </c>
      <c r="D8" s="1"/>
      <c r="E8" s="1"/>
      <c r="F8" s="3"/>
    </row>
    <row r="9" spans="1:6" x14ac:dyDescent="0.25">
      <c r="A9" s="3"/>
      <c r="B9" s="3"/>
      <c r="C9" s="3"/>
      <c r="D9" s="3"/>
      <c r="E9" s="3"/>
      <c r="F9" s="3"/>
    </row>
    <row r="10" spans="1:6" ht="80.099999999999994" customHeight="1" x14ac:dyDescent="0.35">
      <c r="A10" s="3"/>
      <c r="B10" s="15" t="s">
        <v>38</v>
      </c>
      <c r="C10" s="15"/>
      <c r="D10" s="1"/>
      <c r="E10" s="1"/>
      <c r="F10" s="3"/>
    </row>
    <row r="11" spans="1:6" ht="80.099999999999994" customHeight="1" x14ac:dyDescent="0.25">
      <c r="A11" s="3"/>
      <c r="B11" s="6" t="s">
        <v>1</v>
      </c>
      <c r="C11" s="6" t="s">
        <v>2</v>
      </c>
      <c r="D11" s="1"/>
      <c r="E11" s="1"/>
      <c r="F11" s="3"/>
    </row>
    <row r="12" spans="1:6" ht="80.099999999999994" customHeight="1" x14ac:dyDescent="0.25">
      <c r="A12" s="3"/>
      <c r="B12" s="6">
        <v>873</v>
      </c>
      <c r="C12" s="6">
        <v>849</v>
      </c>
      <c r="D12" s="1"/>
      <c r="E12" s="1"/>
      <c r="F12" s="3"/>
    </row>
    <row r="13" spans="1:6" x14ac:dyDescent="0.25">
      <c r="A13" s="3"/>
      <c r="B13" s="3"/>
      <c r="C13" s="3"/>
      <c r="D13" s="3"/>
      <c r="E13" s="3"/>
      <c r="F13" s="3"/>
    </row>
    <row r="14" spans="1:6" ht="80.099999999999994" customHeight="1" x14ac:dyDescent="0.35">
      <c r="A14" s="9"/>
      <c r="B14" s="15" t="s">
        <v>40</v>
      </c>
      <c r="C14" s="15"/>
      <c r="D14" s="15"/>
      <c r="E14" s="1"/>
      <c r="F14" s="3"/>
    </row>
    <row r="15" spans="1:6" ht="80.099999999999994" customHeight="1" x14ac:dyDescent="0.25">
      <c r="A15" s="9"/>
      <c r="B15" s="6" t="s">
        <v>3</v>
      </c>
      <c r="C15" s="6" t="s">
        <v>4</v>
      </c>
      <c r="D15" s="6" t="s">
        <v>5</v>
      </c>
      <c r="E15" s="1"/>
      <c r="F15" s="3"/>
    </row>
    <row r="16" spans="1:6" ht="80.099999999999994" customHeight="1" x14ac:dyDescent="0.25">
      <c r="A16" s="9"/>
      <c r="B16" s="6">
        <v>6</v>
      </c>
      <c r="C16" s="6">
        <v>14</v>
      </c>
      <c r="D16" s="6">
        <v>24</v>
      </c>
      <c r="E16" s="1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ht="80.099999999999994" customHeight="1" x14ac:dyDescent="0.35">
      <c r="A18" s="9"/>
      <c r="B18" s="12" t="s">
        <v>41</v>
      </c>
      <c r="C18" s="13"/>
      <c r="D18" s="14"/>
      <c r="E18" s="1"/>
      <c r="F18" s="3"/>
    </row>
    <row r="19" spans="1:6" ht="80.099999999999994" customHeight="1" x14ac:dyDescent="0.25">
      <c r="A19" s="9"/>
      <c r="B19" s="6" t="s">
        <v>6</v>
      </c>
      <c r="C19" s="6" t="s">
        <v>7</v>
      </c>
      <c r="D19" s="6" t="s">
        <v>8</v>
      </c>
      <c r="E19" s="1"/>
      <c r="F19" s="3"/>
    </row>
    <row r="20" spans="1:6" ht="80.099999999999994" customHeight="1" x14ac:dyDescent="0.25">
      <c r="A20" s="9"/>
      <c r="B20" s="6">
        <v>7</v>
      </c>
      <c r="C20" s="6">
        <v>139</v>
      </c>
      <c r="D20" s="6">
        <v>245</v>
      </c>
      <c r="E20" s="1"/>
      <c r="F20" s="3"/>
    </row>
    <row r="21" spans="1:6" x14ac:dyDescent="0.25">
      <c r="A21" s="3"/>
      <c r="B21" s="3"/>
      <c r="C21" s="3"/>
      <c r="D21" s="3"/>
      <c r="E21" s="3"/>
      <c r="F21" s="3"/>
    </row>
    <row r="22" spans="1:6" ht="80.099999999999994" customHeight="1" x14ac:dyDescent="0.35">
      <c r="A22" s="9"/>
      <c r="B22" s="17" t="s">
        <v>42</v>
      </c>
      <c r="C22" s="18"/>
      <c r="D22" s="1"/>
      <c r="E22" s="1"/>
      <c r="F22" s="3"/>
    </row>
    <row r="23" spans="1:6" ht="80.099999999999994" customHeight="1" x14ac:dyDescent="0.25">
      <c r="A23" s="9"/>
      <c r="B23" s="8" t="s">
        <v>9</v>
      </c>
      <c r="C23" s="6" t="s">
        <v>10</v>
      </c>
      <c r="D23" s="1"/>
      <c r="E23" s="1"/>
      <c r="F23" s="3"/>
    </row>
    <row r="24" spans="1:6" ht="80.099999999999994" customHeight="1" x14ac:dyDescent="0.25">
      <c r="A24" s="9"/>
      <c r="B24" s="6">
        <v>218</v>
      </c>
      <c r="C24" s="6">
        <v>23</v>
      </c>
      <c r="D24" s="1"/>
      <c r="E24" s="1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ht="80.099999999999994" customHeight="1" x14ac:dyDescent="0.35">
      <c r="A26" s="9"/>
      <c r="B26" s="12" t="s">
        <v>43</v>
      </c>
      <c r="C26" s="13"/>
      <c r="D26" s="14"/>
      <c r="E26" s="1"/>
      <c r="F26" s="3"/>
    </row>
    <row r="27" spans="1:6" ht="80.099999999999994" customHeight="1" x14ac:dyDescent="0.25">
      <c r="A27" s="9"/>
      <c r="B27" s="6" t="s">
        <v>15</v>
      </c>
      <c r="C27" s="6" t="s">
        <v>6</v>
      </c>
      <c r="D27" s="6" t="s">
        <v>8</v>
      </c>
      <c r="E27" s="1"/>
      <c r="F27" s="3"/>
    </row>
    <row r="28" spans="1:6" ht="80.099999999999994" customHeight="1" x14ac:dyDescent="0.25">
      <c r="A28" s="9"/>
      <c r="B28" s="6">
        <v>571</v>
      </c>
      <c r="C28" s="6">
        <v>10</v>
      </c>
      <c r="D28" s="6">
        <v>451</v>
      </c>
      <c r="E28" s="1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ht="80.099999999999994" customHeight="1" x14ac:dyDescent="0.35">
      <c r="A30" s="9"/>
      <c r="B30" s="12" t="s">
        <v>44</v>
      </c>
      <c r="C30" s="13"/>
      <c r="D30" s="13"/>
      <c r="E30" s="14"/>
      <c r="F30" s="3"/>
    </row>
    <row r="31" spans="1:6" ht="80.099999999999994" customHeight="1" x14ac:dyDescent="0.25">
      <c r="A31" s="9"/>
      <c r="B31" s="2" t="s">
        <v>11</v>
      </c>
      <c r="C31" s="2" t="s">
        <v>12</v>
      </c>
      <c r="D31" s="2" t="s">
        <v>13</v>
      </c>
      <c r="E31" s="2" t="s">
        <v>14</v>
      </c>
      <c r="F31" s="3"/>
    </row>
    <row r="32" spans="1:6" ht="80.099999999999994" customHeight="1" x14ac:dyDescent="0.25">
      <c r="A32" s="9"/>
      <c r="B32" s="6">
        <v>1</v>
      </c>
      <c r="C32" s="6">
        <v>0</v>
      </c>
      <c r="D32" s="6">
        <v>0</v>
      </c>
      <c r="E32" s="6">
        <v>0</v>
      </c>
      <c r="F32" s="3"/>
    </row>
    <row r="33" spans="1:6" x14ac:dyDescent="0.25">
      <c r="A33" s="3"/>
      <c r="B33" s="3"/>
      <c r="C33" s="3"/>
      <c r="D33" s="3"/>
      <c r="E33" s="3"/>
      <c r="F33" s="3"/>
    </row>
    <row r="34" spans="1:6" ht="80.099999999999994" customHeight="1" x14ac:dyDescent="0.35">
      <c r="A34" s="9"/>
      <c r="B34" s="16" t="s">
        <v>45</v>
      </c>
      <c r="C34" s="16"/>
      <c r="D34" s="1"/>
      <c r="E34" s="1"/>
      <c r="F34" s="3"/>
    </row>
    <row r="35" spans="1:6" ht="80.099999999999994" customHeight="1" x14ac:dyDescent="0.25">
      <c r="A35" s="9"/>
      <c r="B35" s="6" t="s">
        <v>34</v>
      </c>
      <c r="C35" s="6" t="s">
        <v>35</v>
      </c>
      <c r="D35" s="1"/>
      <c r="E35" s="1"/>
      <c r="F35" s="3"/>
    </row>
    <row r="36" spans="1:6" ht="80.099999999999994" customHeight="1" x14ac:dyDescent="0.25">
      <c r="A36" s="9"/>
      <c r="B36" s="6">
        <v>19</v>
      </c>
      <c r="C36" s="6">
        <v>5</v>
      </c>
      <c r="D36" s="1"/>
      <c r="E36" s="1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ht="80.099999999999994" customHeight="1" x14ac:dyDescent="0.35">
      <c r="A38" s="9"/>
      <c r="B38" s="12" t="s">
        <v>46</v>
      </c>
      <c r="C38" s="13"/>
      <c r="D38" s="13"/>
      <c r="E38" s="14"/>
      <c r="F38" s="3"/>
    </row>
    <row r="39" spans="1:6" ht="80.099999999999994" customHeight="1" x14ac:dyDescent="0.25">
      <c r="A39" s="9"/>
      <c r="B39" s="6" t="s">
        <v>49</v>
      </c>
      <c r="C39" s="6" t="s">
        <v>16</v>
      </c>
      <c r="D39" s="6" t="s">
        <v>17</v>
      </c>
      <c r="E39" s="6" t="s">
        <v>36</v>
      </c>
      <c r="F39" s="3"/>
    </row>
    <row r="40" spans="1:6" ht="80.099999999999994" customHeight="1" x14ac:dyDescent="0.25">
      <c r="A40" s="9"/>
      <c r="B40" s="7">
        <v>408</v>
      </c>
      <c r="C40" s="6">
        <v>1</v>
      </c>
      <c r="D40" s="7">
        <v>0</v>
      </c>
      <c r="E40" s="7">
        <v>465</v>
      </c>
      <c r="F40" s="3"/>
    </row>
    <row r="41" spans="1:6" x14ac:dyDescent="0.25">
      <c r="A41" s="3"/>
      <c r="B41" s="3"/>
      <c r="C41" s="3"/>
      <c r="D41" s="3"/>
      <c r="E41" s="3"/>
      <c r="F41" s="3"/>
    </row>
    <row r="42" spans="1:6" ht="80.099999999999994" customHeight="1" x14ac:dyDescent="0.35">
      <c r="A42" s="9"/>
      <c r="B42" s="12" t="s">
        <v>47</v>
      </c>
      <c r="C42" s="13"/>
      <c r="D42" s="14"/>
      <c r="E42" s="1"/>
      <c r="F42" s="3"/>
    </row>
    <row r="43" spans="1:6" ht="80.099999999999994" customHeight="1" x14ac:dyDescent="0.25">
      <c r="A43" s="9"/>
      <c r="B43" s="4" t="s">
        <v>18</v>
      </c>
      <c r="C43" s="4" t="s">
        <v>20</v>
      </c>
      <c r="D43" s="4" t="s">
        <v>19</v>
      </c>
      <c r="E43" s="1"/>
      <c r="F43" s="3"/>
    </row>
    <row r="44" spans="1:6" ht="80.099999999999994" customHeight="1" x14ac:dyDescent="0.25">
      <c r="A44" s="9"/>
      <c r="B44" s="4">
        <v>24342</v>
      </c>
      <c r="C44" s="4">
        <v>12539</v>
      </c>
      <c r="D44" s="4">
        <v>10585</v>
      </c>
      <c r="E44" s="1"/>
      <c r="F44" s="3"/>
    </row>
    <row r="45" spans="1:6" x14ac:dyDescent="0.25">
      <c r="A45" s="3"/>
      <c r="B45" s="10"/>
      <c r="C45" s="10"/>
      <c r="D45" s="10"/>
      <c r="E45" s="10"/>
      <c r="F45" s="3"/>
    </row>
    <row r="46" spans="1:6" ht="21" customHeight="1" x14ac:dyDescent="0.35">
      <c r="A46" s="3"/>
      <c r="B46" s="12" t="s">
        <v>48</v>
      </c>
      <c r="C46" s="13"/>
      <c r="D46" s="13"/>
      <c r="E46" s="14"/>
      <c r="F46" s="3"/>
    </row>
    <row r="47" spans="1:6" ht="45.75" customHeight="1" x14ac:dyDescent="0.25">
      <c r="A47" s="3"/>
      <c r="B47" s="2" t="s">
        <v>37</v>
      </c>
      <c r="C47" s="2" t="s">
        <v>21</v>
      </c>
      <c r="D47" s="2" t="s">
        <v>22</v>
      </c>
      <c r="E47" s="2" t="s">
        <v>23</v>
      </c>
      <c r="F47" s="3"/>
    </row>
    <row r="48" spans="1:6" x14ac:dyDescent="0.25">
      <c r="A48" s="3"/>
      <c r="B48" s="4" t="s">
        <v>24</v>
      </c>
      <c r="C48" s="4">
        <v>121</v>
      </c>
      <c r="D48" s="4">
        <v>122</v>
      </c>
      <c r="E48" s="4">
        <v>243</v>
      </c>
      <c r="F48" s="3">
        <v>243</v>
      </c>
    </row>
    <row r="49" spans="1:6" x14ac:dyDescent="0.25">
      <c r="A49" s="3"/>
      <c r="B49" s="4" t="s">
        <v>25</v>
      </c>
      <c r="C49" s="4">
        <v>1272</v>
      </c>
      <c r="D49" s="4">
        <v>1379</v>
      </c>
      <c r="E49" s="4">
        <v>2651</v>
      </c>
      <c r="F49" s="3">
        <v>2651</v>
      </c>
    </row>
    <row r="50" spans="1:6" x14ac:dyDescent="0.25">
      <c r="A50" s="3"/>
      <c r="B50" s="4" t="s">
        <v>28</v>
      </c>
      <c r="C50" s="4">
        <v>4115</v>
      </c>
      <c r="D50" s="4">
        <v>3823</v>
      </c>
      <c r="E50" s="4">
        <v>7938</v>
      </c>
      <c r="F50" s="3">
        <v>7938</v>
      </c>
    </row>
    <row r="51" spans="1:6" x14ac:dyDescent="0.25">
      <c r="A51" s="3"/>
      <c r="B51" s="4" t="s">
        <v>27</v>
      </c>
      <c r="C51" s="4">
        <v>0</v>
      </c>
      <c r="D51" s="4">
        <v>0</v>
      </c>
      <c r="E51" s="4">
        <v>0</v>
      </c>
      <c r="F51" s="3">
        <v>0</v>
      </c>
    </row>
    <row r="52" spans="1:6" x14ac:dyDescent="0.25">
      <c r="A52" s="3"/>
      <c r="B52" s="4" t="s">
        <v>26</v>
      </c>
      <c r="C52" s="4">
        <v>5285</v>
      </c>
      <c r="D52" s="4">
        <v>3752</v>
      </c>
      <c r="E52" s="4">
        <v>9037</v>
      </c>
      <c r="F52" s="3">
        <v>9037</v>
      </c>
    </row>
    <row r="53" spans="1:6" x14ac:dyDescent="0.25">
      <c r="A53" s="3"/>
      <c r="B53" s="4" t="s">
        <v>29</v>
      </c>
      <c r="C53" s="4">
        <v>1433</v>
      </c>
      <c r="D53" s="4">
        <v>1622</v>
      </c>
      <c r="E53" s="4">
        <v>4273</v>
      </c>
      <c r="F53" s="3">
        <v>4273</v>
      </c>
    </row>
    <row r="54" spans="1:6" x14ac:dyDescent="0.25">
      <c r="A54" s="3"/>
      <c r="B54" s="4" t="s">
        <v>30</v>
      </c>
      <c r="C54" s="4">
        <v>10698</v>
      </c>
      <c r="D54" s="4">
        <v>10698</v>
      </c>
      <c r="E54" s="4">
        <v>24142</v>
      </c>
      <c r="F54" s="3">
        <v>24142</v>
      </c>
    </row>
    <row r="55" spans="1:6" x14ac:dyDescent="0.25">
      <c r="A55" s="3"/>
      <c r="E55">
        <f>+C54+D54</f>
        <v>21396</v>
      </c>
      <c r="F55" s="3"/>
    </row>
    <row r="56" spans="1:6" x14ac:dyDescent="0.25">
      <c r="A56" s="3"/>
      <c r="F56" s="3"/>
    </row>
    <row r="57" spans="1:6" ht="21" customHeight="1" x14ac:dyDescent="0.35">
      <c r="A57" s="3"/>
      <c r="B57" s="12" t="s">
        <v>48</v>
      </c>
      <c r="C57" s="13"/>
      <c r="D57" s="13"/>
      <c r="E57" s="14"/>
      <c r="F57" s="3"/>
    </row>
    <row r="58" spans="1:6" ht="30" x14ac:dyDescent="0.25">
      <c r="A58" s="3"/>
      <c r="B58" s="2" t="s">
        <v>31</v>
      </c>
      <c r="C58" s="2" t="s">
        <v>21</v>
      </c>
      <c r="D58" s="2" t="s">
        <v>22</v>
      </c>
      <c r="E58" s="2" t="s">
        <v>23</v>
      </c>
      <c r="F58" s="3"/>
    </row>
    <row r="59" spans="1:6" x14ac:dyDescent="0.25">
      <c r="A59" s="3"/>
      <c r="B59" s="4" t="s">
        <v>24</v>
      </c>
      <c r="C59" s="11">
        <f>+C48</f>
        <v>121</v>
      </c>
      <c r="D59" s="11">
        <f t="shared" ref="D59:E59" si="0">+D48</f>
        <v>122</v>
      </c>
      <c r="E59" s="11">
        <f t="shared" si="0"/>
        <v>243</v>
      </c>
      <c r="F59" s="3"/>
    </row>
    <row r="60" spans="1:6" x14ac:dyDescent="0.25">
      <c r="A60" s="3"/>
      <c r="B60" s="4" t="s">
        <v>25</v>
      </c>
      <c r="C60" s="11">
        <f t="shared" ref="C60:E64" si="1">+C49</f>
        <v>1272</v>
      </c>
      <c r="D60" s="11">
        <f t="shared" si="1"/>
        <v>1379</v>
      </c>
      <c r="E60" s="11">
        <f t="shared" si="1"/>
        <v>2651</v>
      </c>
      <c r="F60" s="3"/>
    </row>
    <row r="61" spans="1:6" x14ac:dyDescent="0.25">
      <c r="A61" s="3"/>
      <c r="B61" s="4" t="s">
        <v>28</v>
      </c>
      <c r="C61" s="11">
        <f t="shared" si="1"/>
        <v>4115</v>
      </c>
      <c r="D61" s="11">
        <f t="shared" si="1"/>
        <v>3823</v>
      </c>
      <c r="E61" s="11">
        <f t="shared" si="1"/>
        <v>7938</v>
      </c>
      <c r="F61" s="3"/>
    </row>
    <row r="62" spans="1:6" x14ac:dyDescent="0.25">
      <c r="A62" s="3"/>
      <c r="B62" s="4" t="s">
        <v>32</v>
      </c>
      <c r="C62" s="11">
        <f t="shared" si="1"/>
        <v>0</v>
      </c>
      <c r="D62" s="11">
        <f t="shared" si="1"/>
        <v>0</v>
      </c>
      <c r="E62" s="11">
        <f t="shared" si="1"/>
        <v>0</v>
      </c>
      <c r="F62" s="3"/>
    </row>
    <row r="63" spans="1:6" x14ac:dyDescent="0.25">
      <c r="A63" s="3"/>
      <c r="B63" s="4" t="s">
        <v>26</v>
      </c>
      <c r="C63" s="11">
        <f t="shared" si="1"/>
        <v>5285</v>
      </c>
      <c r="D63" s="11">
        <f t="shared" si="1"/>
        <v>3752</v>
      </c>
      <c r="E63" s="11">
        <f t="shared" si="1"/>
        <v>9037</v>
      </c>
      <c r="F63" s="3"/>
    </row>
    <row r="64" spans="1:6" x14ac:dyDescent="0.25">
      <c r="A64" s="3"/>
      <c r="B64" s="4" t="s">
        <v>29</v>
      </c>
      <c r="C64" s="11">
        <f t="shared" si="1"/>
        <v>1433</v>
      </c>
      <c r="D64" s="11">
        <f t="shared" si="1"/>
        <v>1622</v>
      </c>
      <c r="E64" s="11">
        <f t="shared" si="1"/>
        <v>4273</v>
      </c>
      <c r="F64" s="3"/>
    </row>
    <row r="65" spans="1:6" x14ac:dyDescent="0.25">
      <c r="A65" s="3"/>
      <c r="B65" s="4" t="s">
        <v>30</v>
      </c>
      <c r="C65" s="11">
        <f>SUM(C59:C64)</f>
        <v>12226</v>
      </c>
      <c r="D65" s="11">
        <f>SUM(D59:D64)</f>
        <v>10698</v>
      </c>
      <c r="E65" s="11">
        <f>SUM(E59:E64)</f>
        <v>24142</v>
      </c>
      <c r="F65" s="3"/>
    </row>
    <row r="66" spans="1:6" x14ac:dyDescent="0.25">
      <c r="A66" s="3"/>
      <c r="E66" s="5">
        <f>+C65+D65</f>
        <v>22924</v>
      </c>
      <c r="F66" s="3"/>
    </row>
    <row r="67" spans="1:6" x14ac:dyDescent="0.25">
      <c r="A67" s="3"/>
      <c r="F67" s="3"/>
    </row>
    <row r="68" spans="1:6" x14ac:dyDescent="0.25">
      <c r="A68" s="3"/>
      <c r="C68">
        <f>(116-142)/142</f>
        <v>-0.18309859154929578</v>
      </c>
      <c r="D68">
        <f>(26-142)/142</f>
        <v>-0.81690140845070425</v>
      </c>
      <c r="F68" s="3"/>
    </row>
    <row r="69" spans="1:6" x14ac:dyDescent="0.25">
      <c r="A69" s="3"/>
      <c r="C69">
        <f>(534-1003)/1003</f>
        <v>-0.46759720837487539</v>
      </c>
      <c r="D69">
        <f>(469-1003)/1003</f>
        <v>-0.53240279162512461</v>
      </c>
      <c r="F69" s="3"/>
    </row>
    <row r="70" spans="1:6" x14ac:dyDescent="0.25">
      <c r="A70" s="3"/>
      <c r="C70">
        <f>(2579-6498)/6498</f>
        <v>-0.60310864881502002</v>
      </c>
      <c r="D70">
        <f>(3919-6498)/6498</f>
        <v>-0.39689135118497998</v>
      </c>
      <c r="F70" s="3"/>
    </row>
    <row r="71" spans="1:6" x14ac:dyDescent="0.25">
      <c r="A71" s="3"/>
      <c r="C71">
        <f>-1-D71</f>
        <v>-0.49047457082786738</v>
      </c>
      <c r="D71">
        <f>(+D68+D69+D70+D72+D73)/5</f>
        <v>-0.50952542917213262</v>
      </c>
      <c r="F71" s="3"/>
    </row>
    <row r="72" spans="1:6" x14ac:dyDescent="0.25">
      <c r="A72" s="3"/>
      <c r="C72">
        <f>(3456-9994)/9994</f>
        <v>-0.65419251550930557</v>
      </c>
      <c r="D72">
        <f>(6538-9994)/9994</f>
        <v>-0.34580748449069443</v>
      </c>
      <c r="F72" s="3"/>
    </row>
    <row r="73" spans="1:6" x14ac:dyDescent="0.25">
      <c r="A73" s="3"/>
      <c r="C73">
        <f>(960-2107)/2107</f>
        <v>-0.54437588989084007</v>
      </c>
      <c r="D73">
        <f>(1147-2107)/2107</f>
        <v>-0.45562411010915993</v>
      </c>
      <c r="F73" s="3"/>
    </row>
    <row r="74" spans="1:6" x14ac:dyDescent="0.25">
      <c r="A74" s="3"/>
      <c r="B74" s="3"/>
      <c r="C74" s="3"/>
      <c r="D74" s="3"/>
      <c r="E74" s="3"/>
      <c r="F74" s="3"/>
    </row>
  </sheetData>
  <mergeCells count="13">
    <mergeCell ref="B2:C2"/>
    <mergeCell ref="B6:C6"/>
    <mergeCell ref="B10:C10"/>
    <mergeCell ref="B14:D14"/>
    <mergeCell ref="B34:C34"/>
    <mergeCell ref="B22:C22"/>
    <mergeCell ref="B26:D26"/>
    <mergeCell ref="B30:E30"/>
    <mergeCell ref="B46:E46"/>
    <mergeCell ref="B57:E57"/>
    <mergeCell ref="B38:E38"/>
    <mergeCell ref="B42:D42"/>
    <mergeCell ref="B18:D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T1 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Perez</dc:creator>
  <cp:lastModifiedBy>Esteban Vela Montaño</cp:lastModifiedBy>
  <dcterms:created xsi:type="dcterms:W3CDTF">2017-07-12T13:54:00Z</dcterms:created>
  <dcterms:modified xsi:type="dcterms:W3CDTF">2025-01-24T04:27:49Z</dcterms:modified>
</cp:coreProperties>
</file>