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F94A99CF-036D-4A82-BE97-27FF55E8AB5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febrero 2025" sheetId="1" r:id="rId1"/>
  </sheets>
  <definedNames>
    <definedName name="_xlnm.Print_Area" localSheetId="0">'E.S.febrero 2025'!$A$1:$G$61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44" i="1"/>
  <c r="B37" i="1"/>
  <c r="B45" i="1" s="1"/>
  <c r="B32" i="1"/>
  <c r="B23" i="1"/>
  <c r="B16" i="1"/>
  <c r="B24" i="1" s="1"/>
  <c r="C44" i="1" l="1"/>
  <c r="C32" i="1"/>
  <c r="C37" i="1" s="1"/>
  <c r="C45" i="1" s="1"/>
  <c r="C23" i="1"/>
  <c r="C16" i="1"/>
  <c r="C24" i="1" s="1"/>
  <c r="F10" i="1" l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<sst xmlns="http://schemas.openxmlformats.org/spreadsheetml/2006/main" count="46" uniqueCount="46">
  <si>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</si>
  <si>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</si>
  <si>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</si>
  <si>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</si>
  <si>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</si>
  <si>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</si>
  <si>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</si>
  <si>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</si>
  <si>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</si>
  <si>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</si>
  <si>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</si>
  <si>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</si>
  <si>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</si>
  <si>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</si>
  <si>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</si>
  <si>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</si>
  <si>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</si>
  <si>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</si>
  <si>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</si>
  <si>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</si>
  <si>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</si>
  <si>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</si>
  <si>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</si>
  <si>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</si>
  <si>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</si>
  <si>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</si>
  <si>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</si>
  <si>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</si>
  <si>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</si>
  <si>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</si>
  <si>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</si>
  <si>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</si>
  <si>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</si>
  <si>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</si>
  <si>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</si>
  <si>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</si>
  <si>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</si>
  <si>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</si>
  <si>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</si>
  <si>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</si>
  <si>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</si>
  <si>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</si>
  <si>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2025-01</t>
  </si>
  <si>
    <t>Al 28/02/2025</t>
  </si>
  <si>
    <t>2024-02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</si>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</sst>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right"/>
    </xf>
    <xf numFmtId="17" fontId="1" fillId="2" borderId="0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49</xdr:row>
      <xdr:rowOff>0</xdr:rowOff>
    </xdr:from>
    <xdr:to>
      <xdr:col>3</xdr:col>
      <xdr:colOff>789491</xdr:colOff>
      <xdr:row>57</xdr:row>
      <xdr:rowOff>71027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8ACBD1-8CDB-4ADC-97E2-E6B6526545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875" y="9398000"/>
          <a:ext cx="2329366" cy="1595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37" zoomScaleNormal="100" workbookViewId="0">
      <selection activeCell="A51" sqref="A51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3"/>
      <c r="C6" s="13"/>
      <c r="D6" s="13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45</v>
      </c>
      <c r="D7" s="3" t="s">
        <v>44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61250169.909999996</v>
      </c>
      <c r="C10" s="8">
        <v>48212360.880000003</v>
      </c>
      <c r="D10" s="8">
        <v>42546403.18</v>
      </c>
      <c r="E10" s="4">
        <f>C10-D10</f>
        <v>5665957.700000003</v>
      </c>
      <c r="F10" s="4">
        <f>IF(D10 &gt; 0, (E10/D10)*100, 100)</f>
        <v>13.317125012963324</v>
      </c>
    </row>
    <row r="11" spans="1:6" s="2" customFormat="1" x14ac:dyDescent="0.25">
      <c r="A11" s="2" t="s">
        <v>10</v>
      </c>
      <c r="B11" s="8">
        <v>600100724.54999995</v>
      </c>
      <c r="C11" s="8">
        <v>612786070.97000003</v>
      </c>
      <c r="D11" s="8">
        <v>586207958.72000003</v>
      </c>
      <c r="E11" s="4">
        <f t="shared" ref="E11:E15" si="0">C11-D11</f>
        <v>26578112.25</v>
      </c>
      <c r="F11" s="4">
        <f t="shared" ref="F11:F15" si="1">IF(D11 &gt; 0, (E11/D11)*100, 100)</f>
        <v>4.5339050510392216</v>
      </c>
    </row>
    <row r="12" spans="1:6" s="2" customFormat="1" x14ac:dyDescent="0.25">
      <c r="A12" s="2" t="s">
        <v>11</v>
      </c>
      <c r="B12" s="8">
        <v>1453001206.3399999</v>
      </c>
      <c r="C12" s="8">
        <v>1463288009.96</v>
      </c>
      <c r="D12" s="8">
        <v>1466539615.24</v>
      </c>
      <c r="E12" s="4">
        <f t="shared" si="0"/>
        <v>-3251605.2799999714</v>
      </c>
      <c r="F12" s="4">
        <f t="shared" si="1"/>
        <v>-0.22171956667313375</v>
      </c>
    </row>
    <row r="13" spans="1:6" s="2" customFormat="1" x14ac:dyDescent="0.25">
      <c r="A13" s="2" t="s">
        <v>12</v>
      </c>
      <c r="B13" s="8">
        <v>10293282.380000001</v>
      </c>
      <c r="C13" s="8">
        <v>11924632.439999999</v>
      </c>
      <c r="D13" s="8">
        <v>9172855.9000000004</v>
      </c>
      <c r="E13" s="4">
        <f t="shared" si="0"/>
        <v>2751776.5399999991</v>
      </c>
      <c r="F13" s="4">
        <f t="shared" si="1"/>
        <v>29.999125354187662</v>
      </c>
    </row>
    <row r="14" spans="1:6" s="2" customFormat="1" x14ac:dyDescent="0.25">
      <c r="A14" s="2" t="s">
        <v>13</v>
      </c>
      <c r="B14" s="8">
        <v>5858400.5499999998</v>
      </c>
      <c r="C14" s="8">
        <v>6271069.3300000001</v>
      </c>
      <c r="D14" s="8">
        <v>7470800.0599999996</v>
      </c>
      <c r="E14" s="4">
        <f t="shared" si="0"/>
        <v>-1199730.7299999995</v>
      </c>
      <c r="F14" s="4">
        <f t="shared" si="1"/>
        <v>-16.058932381600901</v>
      </c>
    </row>
    <row r="15" spans="1:6" s="2" customFormat="1" x14ac:dyDescent="0.25">
      <c r="A15" s="2" t="s">
        <v>14</v>
      </c>
      <c r="B15" s="18">
        <v>131334611.59</v>
      </c>
      <c r="C15" s="18">
        <v>131475787.83</v>
      </c>
      <c r="D15" s="18">
        <v>99650109.530000001</v>
      </c>
      <c r="E15" s="5">
        <f t="shared" si="0"/>
        <v>31825678.299999997</v>
      </c>
      <c r="F15" s="5">
        <f t="shared" si="1"/>
        <v>31.937424304003169</v>
      </c>
    </row>
    <row r="16" spans="1:6" s="2" customFormat="1" x14ac:dyDescent="0.25">
      <c r="A16" s="7" t="s">
        <v>15</v>
      </c>
      <c r="B16" s="11">
        <f>B10+B11+B12+B13+B14+B15</f>
        <v>2261838395.3199997</v>
      </c>
      <c r="C16" s="11">
        <f>C10+C11+C12+C13+C14+C15</f>
        <v>2273957931.4099998</v>
      </c>
      <c r="D16" s="11">
        <f>D10+D11+D12+D13+D14+D15</f>
        <v>2211587742.6300001</v>
      </c>
      <c r="E16" s="11">
        <f>C16-D16</f>
        <v>62370188.779999733</v>
      </c>
      <c r="F16" s="11">
        <f>IF(D16 &gt; 0, (E16/D16)*100, 100)</f>
        <v>2.8201543885312761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4338847848.4099998</v>
      </c>
      <c r="C19" s="8">
        <v>4310239867.8100004</v>
      </c>
      <c r="D19" s="8">
        <v>4225494380.4299998</v>
      </c>
      <c r="E19" s="4">
        <f t="shared" ref="E19:E22" si="2">C19-D19</f>
        <v>84745487.380000591</v>
      </c>
      <c r="F19" s="4">
        <f>IF(D19 &gt; 0, (E19/D19)*100, 100)</f>
        <v>2.0055756735233574</v>
      </c>
    </row>
    <row r="20" spans="1:6" s="2" customFormat="1" x14ac:dyDescent="0.25">
      <c r="A20" s="2" t="s">
        <v>18</v>
      </c>
      <c r="B20" s="8">
        <v>39923625.25</v>
      </c>
      <c r="C20" s="8">
        <v>39668294.189999998</v>
      </c>
      <c r="D20" s="8">
        <v>44676258.340000004</v>
      </c>
      <c r="E20" s="4">
        <f t="shared" si="2"/>
        <v>-5007964.150000006</v>
      </c>
      <c r="F20" s="4">
        <f t="shared" ref="F20:F22" si="3">IF(D20 &gt; 0, (E20/D20)*100, 100)</f>
        <v>-11.209452931102389</v>
      </c>
    </row>
    <row r="21" spans="1:6" s="2" customFormat="1" x14ac:dyDescent="0.25">
      <c r="A21" s="2" t="s">
        <v>19</v>
      </c>
      <c r="B21" s="8">
        <v>5536319.7999999998</v>
      </c>
      <c r="C21" s="8">
        <v>4778455.16</v>
      </c>
      <c r="D21" s="8">
        <v>11881411.310000001</v>
      </c>
      <c r="E21" s="4">
        <f t="shared" si="2"/>
        <v>-7102956.1500000004</v>
      </c>
      <c r="F21" s="4">
        <f t="shared" si="3"/>
        <v>-59.782091240472347</v>
      </c>
    </row>
    <row r="22" spans="1:6" s="2" customFormat="1" x14ac:dyDescent="0.25">
      <c r="A22" s="2" t="s">
        <v>20</v>
      </c>
      <c r="B22" s="18">
        <v>408969041.13999999</v>
      </c>
      <c r="C22" s="18">
        <v>408969041.13999999</v>
      </c>
      <c r="D22" s="18">
        <v>408008596.19999999</v>
      </c>
      <c r="E22" s="5">
        <f t="shared" si="2"/>
        <v>960444.93999999762</v>
      </c>
      <c r="F22" s="5">
        <f t="shared" si="3"/>
        <v>0.23539821193600566</v>
      </c>
    </row>
    <row r="23" spans="1:6" s="2" customFormat="1" x14ac:dyDescent="0.25">
      <c r="A23" s="7" t="s">
        <v>21</v>
      </c>
      <c r="B23" s="11">
        <f>B19+B20+B21+B22</f>
        <v>4793276834.6000004</v>
      </c>
      <c r="C23" s="11">
        <f>C19+C20+C21+C22</f>
        <v>4763655658.3000002</v>
      </c>
      <c r="D23" s="11">
        <f>D19+D20+D21+D22</f>
        <v>4690060646.2799997</v>
      </c>
      <c r="E23" s="11">
        <f>C23-D23</f>
        <v>73595012.020000458</v>
      </c>
      <c r="F23" s="11">
        <f>IF(D23 &gt; 0, (E23/D23)*100, 100)</f>
        <v>1.5691697308514247</v>
      </c>
    </row>
    <row r="24" spans="1:6" s="2" customFormat="1" ht="15.75" thickBot="1" x14ac:dyDescent="0.3">
      <c r="A24" s="7" t="s">
        <v>22</v>
      </c>
      <c r="B24" s="12">
        <f>B16+B23</f>
        <v>7055115229.9200001</v>
      </c>
      <c r="C24" s="12">
        <f>C16+C23</f>
        <v>7037613589.71</v>
      </c>
      <c r="D24" s="12">
        <f>D16+D23</f>
        <v>6901648388.9099998</v>
      </c>
      <c r="E24" s="12">
        <f>C24-D24</f>
        <v>135965200.80000019</v>
      </c>
      <c r="F24" s="12">
        <f>IF(D24 &gt; 0, (E24/D24)*100, 100)</f>
        <v>1.9700395201018583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78426429.260000005</v>
      </c>
      <c r="C28" s="8">
        <v>67537002.790000007</v>
      </c>
      <c r="D28" s="8">
        <v>112215083.95</v>
      </c>
      <c r="E28" s="4">
        <f>C28-D28</f>
        <v>-44678081.159999996</v>
      </c>
      <c r="F28" s="4">
        <f>IF(D28 &gt; 0, (E28/D28)*100, 100)</f>
        <v>-39.814684075723136</v>
      </c>
    </row>
    <row r="29" spans="1:6" s="2" customFormat="1" x14ac:dyDescent="0.25">
      <c r="A29" s="2" t="s">
        <v>26</v>
      </c>
      <c r="B29" s="8">
        <v>27528221.449999999</v>
      </c>
      <c r="C29" s="8">
        <v>27541151.030000001</v>
      </c>
      <c r="D29" s="8">
        <v>27340334.809999999</v>
      </c>
      <c r="E29" s="4">
        <f>C29-D29</f>
        <v>200816.22000000253</v>
      </c>
      <c r="F29" s="4">
        <f>IF(D29 &gt; 0, (E29/D29)*100, 100)</f>
        <v>0.73450534309679338</v>
      </c>
    </row>
    <row r="30" spans="1:6" s="2" customFormat="1" x14ac:dyDescent="0.25">
      <c r="A30" s="2" t="s">
        <v>27</v>
      </c>
      <c r="B30" s="8">
        <v>16043051.800000001</v>
      </c>
      <c r="C30" s="8">
        <v>19563369.629999999</v>
      </c>
      <c r="D30" s="8">
        <v>16797446.859999999</v>
      </c>
      <c r="E30" s="4">
        <f>C30-D30</f>
        <v>2765922.7699999996</v>
      </c>
      <c r="F30" s="4">
        <f>IF(D30 &gt; 0, (E30/D30)*100, 100)</f>
        <v>16.466328442964333</v>
      </c>
    </row>
    <row r="31" spans="1:6" s="2" customFormat="1" x14ac:dyDescent="0.25">
      <c r="A31" s="2" t="s">
        <v>28</v>
      </c>
      <c r="B31" s="18">
        <v>353679917.23000002</v>
      </c>
      <c r="C31" s="18">
        <v>353547860.04000002</v>
      </c>
      <c r="D31" s="18">
        <v>386711947.41000003</v>
      </c>
      <c r="E31" s="5">
        <f>C31-D31</f>
        <v>-33164087.370000005</v>
      </c>
      <c r="F31" s="5">
        <f>IF(D31 &gt; 0, (E31/D31)*100, 100)</f>
        <v>-8.5759148617249075</v>
      </c>
    </row>
    <row r="32" spans="1:6" s="2" customFormat="1" x14ac:dyDescent="0.25">
      <c r="A32" s="7" t="s">
        <v>29</v>
      </c>
      <c r="B32" s="11">
        <f>B28+B29+B30+B31</f>
        <v>475677619.74000001</v>
      </c>
      <c r="C32" s="11">
        <f>C28+C29+C30+C31</f>
        <v>468189383.49000001</v>
      </c>
      <c r="D32" s="11">
        <f>D28+D29+D30+D31</f>
        <v>543064813.02999997</v>
      </c>
      <c r="E32" s="11">
        <f>C32-D32</f>
        <v>-74875429.539999962</v>
      </c>
      <c r="F32" s="11">
        <f>IF(D32 &gt; 0, (E32/D32)*100, 100)</f>
        <v>-13.787567845214765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8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506910480.74000001</v>
      </c>
      <c r="C37" s="11">
        <f>C32+C36</f>
        <v>499422244.49000001</v>
      </c>
      <c r="D37" s="11">
        <f>D32+D36</f>
        <v>574297674.02999997</v>
      </c>
      <c r="E37" s="11">
        <f>C37-D37</f>
        <v>-74875429.539999962</v>
      </c>
      <c r="F37" s="11">
        <f>IF(D37 &gt; 0, (E37/D37)*100, 100)</f>
        <v>-13.037738602453167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4612324204.8699999</v>
      </c>
      <c r="E41" s="4">
        <f t="shared" ref="E41:E43" si="4">C41-D41</f>
        <v>278800000</v>
      </c>
      <c r="F41" s="4">
        <f t="shared" ref="F41:F43" si="5">IF(D41 &gt; 0, (E41/D41)*100, 100)</f>
        <v>6.0446748237173855</v>
      </c>
    </row>
    <row r="42" spans="1:6" s="2" customFormat="1" x14ac:dyDescent="0.25">
      <c r="A42" s="2" t="s">
        <v>37</v>
      </c>
      <c r="B42" s="8">
        <v>47203896.32</v>
      </c>
      <c r="C42" s="8">
        <v>37190492.359999999</v>
      </c>
      <c r="D42" s="8">
        <v>214225364.58000001</v>
      </c>
      <c r="E42" s="4">
        <f t="shared" si="4"/>
        <v>-177034872.22000003</v>
      </c>
      <c r="F42" s="4">
        <f t="shared" si="5"/>
        <v>-82.639547640442174</v>
      </c>
    </row>
    <row r="43" spans="1:6" s="2" customFormat="1" x14ac:dyDescent="0.25">
      <c r="A43" s="2" t="s">
        <v>38</v>
      </c>
      <c r="B43" s="18">
        <v>1584876647.99</v>
      </c>
      <c r="C43" s="18">
        <v>1584876647.99</v>
      </c>
      <c r="D43" s="18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6548204749.1799994</v>
      </c>
      <c r="C44" s="11">
        <f>C40+C41+C42+C43</f>
        <v>6538191345.2199993</v>
      </c>
      <c r="D44" s="11">
        <f>D40+D41+D42+D43</f>
        <v>6327350714.8800001</v>
      </c>
      <c r="E44" s="11">
        <f>C44-D44</f>
        <v>210840630.3399992</v>
      </c>
      <c r="F44" s="11">
        <f>IF(D44 &gt; 0, (E44/D44)*100, 100)</f>
        <v>3.3322102699976202</v>
      </c>
    </row>
    <row r="45" spans="1:6" s="2" customFormat="1" ht="15.75" thickBot="1" x14ac:dyDescent="0.3">
      <c r="A45" s="7" t="s">
        <v>40</v>
      </c>
      <c r="B45" s="12">
        <f>B37+B44</f>
        <v>7055115229.9199991</v>
      </c>
      <c r="C45" s="12">
        <f>C37+C44</f>
        <v>7037613589.7099991</v>
      </c>
      <c r="D45" s="12">
        <f>D37+D44</f>
        <v>6901648388.9099998</v>
      </c>
      <c r="E45" s="12">
        <f>C45-D45</f>
        <v>135965200.79999924</v>
      </c>
      <c r="F45" s="12">
        <f>IF(D45 &gt; 0, (E45/D45)*100, 100)</f>
        <v>1.9700395201018444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4"/>
      <c r="E48" s="4"/>
      <c r="F48" s="4"/>
    </row>
    <row r="49" spans="2:6" s="2" customFormat="1" x14ac:dyDescent="0.25">
      <c r="B49" s="14"/>
      <c r="C49" s="14"/>
      <c r="D49" s="14"/>
      <c r="E49" s="4"/>
      <c r="F49" s="4"/>
    </row>
    <row r="50" spans="2:6" s="2" customFormat="1" x14ac:dyDescent="0.25">
      <c r="B50" s="15"/>
      <c r="C50" s="15"/>
      <c r="D50" s="15"/>
      <c r="E50" s="10"/>
      <c r="F50" s="10"/>
    </row>
    <row r="51" spans="2:6" s="2" customFormat="1" x14ac:dyDescent="0.25">
      <c r="B51" s="17"/>
      <c r="C51" s="17"/>
      <c r="D51" s="14"/>
      <c r="E51" s="10"/>
      <c r="F51" s="10"/>
    </row>
    <row r="52" spans="2:6" s="2" customFormat="1" x14ac:dyDescent="0.25">
      <c r="B52" s="16"/>
      <c r="C52" s="16"/>
      <c r="D52" s="8"/>
      <c r="E52" s="10"/>
      <c r="F52" s="10"/>
    </row>
    <row r="53" spans="2:6" s="2" customFormat="1" x14ac:dyDescent="0.25">
      <c r="B53" s="16"/>
      <c r="C53" s="16"/>
      <c r="D53" s="14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4"/>
      <c r="C55" s="14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E.S.febrero 2025</vt:lpstr>
      <vt:lpstr>'E.S.febrero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2025-03-12T14:04:08Z</cp:lastPrinted>
  <dcterms:created xsi:type="dcterms:W3CDTF">2023-06-01T12:11:43Z</dcterms:created>
  <dcterms:modified xsi:type="dcterms:W3CDTF">2025-03-12T19:19:14Z</dcterms:modified>
</cp:coreProperties>
</file>