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mirez\Desktop\"/>
    </mc:Choice>
  </mc:AlternateContent>
  <xr:revisionPtr revIDLastSave="0" documentId="13_ncr:1_{53178E23-C43C-41AD-8941-9D7419F31E5C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E.S.MAYO  2025" sheetId="1" r:id="rId1"/>
  </sheets>
  <definedNames>
    <definedName name="_xlnm.Print_Area" localSheetId="0">'E.S.MAYO  2025'!$A$1:$F$58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5" i="1"/>
  <c r="B44" i="1" l="1"/>
  <c r="B37" i="1"/>
  <c r="B45" i="1" s="1"/>
  <c r="B32" i="1"/>
  <c r="B24" i="1"/>
  <c r="B23" i="1"/>
  <c r="B16" i="1"/>
  <c r="E10" i="1" l="1"/>
  <c r="F10" i="1" s="1"/>
  <c r="C44" i="1" l="1"/>
  <c r="C32" i="1"/>
  <c r="C37" i="1" s="1"/>
  <c r="C23" i="1"/>
  <c r="C16" i="1"/>
  <c r="C24" i="1" s="1"/>
  <c r="C45" i="1" l="1"/>
  <c r="D32" i="1"/>
  <c r="D37" i="1" s="1"/>
  <c r="D44" i="1" l="1"/>
  <c r="D23" i="1"/>
  <c r="D16" i="1"/>
  <c r="D45" i="1" l="1"/>
  <c r="D24" i="1"/>
  <c r="E37" i="1" l="1"/>
  <c r="E16" i="1"/>
  <c r="F16" i="1" s="1"/>
  <c r="E24" i="1" l="1"/>
  <c r="F24" i="1" s="1"/>
  <c r="E32" i="1" l="1"/>
  <c r="F32" i="1" s="1"/>
  <c r="E45" i="1"/>
  <c r="F45" i="1" s="1"/>
  <c r="E40" i="1" l="1"/>
  <c r="F40" i="1" s="1"/>
  <c r="E23" i="1" l="1"/>
  <c r="F23" i="1" s="1"/>
  <c r="E44" i="1"/>
  <c r="F44" i="1" s="1"/>
  <c r="E43" i="1"/>
  <c r="F43" i="1" s="1"/>
  <c r="E42" i="1"/>
  <c r="F42" i="1" s="1"/>
  <c r="E41" i="1"/>
  <c r="F41" i="1" s="1"/>
  <c r="E36" i="1"/>
  <c r="F36" i="1" s="1"/>
  <c r="E35" i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<sst xmlns="http://schemas.openxmlformats.org/spreadsheetml/2006/main" count="46" uniqueCount="46">
  <si>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</si>
  <si>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</si>
  <si>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</si>
  <si>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</si>
  <si>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</si>
  <si>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</si>
  <si>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</si>
  <si>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</si>
  <si>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</si>
  <si>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</si>
  <si>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</si>
  <si>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</si>
  <si>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</si>
  <si>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</si>
  <si>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</si>
  <si>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</si>
  <si>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</si>
  <si>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</si>
  <si>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</si>
  <si>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</si>
  <si>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</si>
  <si>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</si>
  <si>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</si>
  <si>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</si>
  <si>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</si>
  <si>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</si>
  <si>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</si>
  <si>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</si>
  <si>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</si>
  <si>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</si>
  <si>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</si>
  <si>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</si>
  <si>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</si>
  <si>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</si>
  <si>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</si>
  <si>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</si>
  <si>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</si>
  <si>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</si>
  <si>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</si>
  <si>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</si>
  <si>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</si>
  <si>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</si>
  <si>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2025-04</t>
  </si>
  <si>
    <t>Al 31/05/2025</t>
  </si>
  <si>
    <t>2025-05</t>
  </si>
  <si>
    <t>2024-05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</si>
</sst>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200026</xdr:colOff>
      <xdr:row>46</xdr:row>
      <xdr:rowOff>51595</xdr:rowOff>
    </xdr:from>
    <xdr:to>
      <xdr:col>5</xdr:col>
      <xdr:colOff>733426</xdr:colOff>
      <xdr:row>59</xdr:row>
      <xdr:rowOff>69667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20A3EE-169B-4B3D-9C4F-A5CF003F5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1" y="8852695"/>
          <a:ext cx="4076700" cy="2494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zoomScaleNormal="100" workbookViewId="0">
      <selection activeCell="C62" sqref="C62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5" width="17.7109375" style="2" customWidth="1"/>
    <col min="6" max="6" width="19.28515625" style="2" customWidth="1"/>
    <col min="7" max="10" width="9.140625" style="2"/>
    <col min="11" max="16384" width="9.140625" style="1"/>
  </cols>
  <sheetData>
    <row r="1" spans="1:6" x14ac:dyDescent="0.25">
      <c r="A1" s="20" t="s">
        <v>5</v>
      </c>
      <c r="B1" s="20"/>
      <c r="C1" s="20"/>
      <c r="D1" s="20"/>
      <c r="E1" s="20"/>
      <c r="F1" s="20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s="2" customFormat="1" x14ac:dyDescent="0.25">
      <c r="A3" s="20" t="s">
        <v>43</v>
      </c>
      <c r="B3" s="20"/>
      <c r="C3" s="20"/>
      <c r="D3" s="20"/>
      <c r="E3" s="20"/>
      <c r="F3" s="20"/>
    </row>
    <row r="4" spans="1:6" s="2" customFormat="1" x14ac:dyDescent="0.25">
      <c r="A4" s="20" t="s">
        <v>0</v>
      </c>
      <c r="B4" s="20"/>
      <c r="C4" s="20"/>
      <c r="D4" s="20"/>
      <c r="E4" s="20"/>
      <c r="F4" s="20"/>
    </row>
    <row r="5" spans="1:6" s="2" customFormat="1" x14ac:dyDescent="0.25">
      <c r="A5" s="20" t="s">
        <v>1</v>
      </c>
      <c r="B5" s="20"/>
      <c r="C5" s="20"/>
      <c r="D5" s="20"/>
      <c r="E5" s="20"/>
      <c r="F5" s="20"/>
    </row>
    <row r="6" spans="1:6" s="2" customFormat="1" x14ac:dyDescent="0.25">
      <c r="B6" s="16"/>
      <c r="C6" s="16"/>
      <c r="D6" s="16"/>
      <c r="E6" s="19" t="s">
        <v>2</v>
      </c>
      <c r="F6" s="19"/>
    </row>
    <row r="7" spans="1:6" s="2" customFormat="1" x14ac:dyDescent="0.25">
      <c r="A7" s="6"/>
      <c r="B7" s="3" t="s">
        <v>42</v>
      </c>
      <c r="C7" s="3" t="s">
        <v>44</v>
      </c>
      <c r="D7" s="3" t="s">
        <v>45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71682854.829999998</v>
      </c>
      <c r="C10" s="8">
        <v>143766548.53999999</v>
      </c>
      <c r="D10" s="8">
        <v>65989594.82</v>
      </c>
      <c r="E10" s="4">
        <f>C10-D10</f>
        <v>77776953.719999999</v>
      </c>
      <c r="F10" s="4">
        <f>IF(D10 &gt; 0, (E10/D10)*100, 100)</f>
        <v>117.86245078811655</v>
      </c>
    </row>
    <row r="11" spans="1:6" s="2" customFormat="1" x14ac:dyDescent="0.25">
      <c r="A11" s="2" t="s">
        <v>10</v>
      </c>
      <c r="B11" s="8">
        <v>585076168.87</v>
      </c>
      <c r="C11" s="8">
        <v>498446905.42000002</v>
      </c>
      <c r="D11" s="8">
        <v>599286272.05999994</v>
      </c>
      <c r="E11" s="4">
        <f t="shared" ref="E11:E15" si="0">C11-D11</f>
        <v>-100839366.63999993</v>
      </c>
      <c r="F11" s="4">
        <f t="shared" ref="F11:F15" si="1">IF(D11 &gt; 0, (E11/D11)*100, 100)</f>
        <v>-16.826577103689104</v>
      </c>
    </row>
    <row r="12" spans="1:6" s="2" customFormat="1" x14ac:dyDescent="0.25">
      <c r="A12" s="2" t="s">
        <v>11</v>
      </c>
      <c r="B12" s="8">
        <v>1474240182.45</v>
      </c>
      <c r="C12" s="8">
        <v>1480211892.27</v>
      </c>
      <c r="D12" s="8">
        <v>1451516439.6900001</v>
      </c>
      <c r="E12" s="4">
        <f t="shared" si="0"/>
        <v>28695452.579999924</v>
      </c>
      <c r="F12" s="4">
        <f t="shared" si="1"/>
        <v>1.9769292166011156</v>
      </c>
    </row>
    <row r="13" spans="1:6" s="2" customFormat="1" x14ac:dyDescent="0.25">
      <c r="A13" s="2" t="s">
        <v>12</v>
      </c>
      <c r="B13" s="8">
        <v>12846655.960000001</v>
      </c>
      <c r="C13" s="8">
        <v>12929770.51</v>
      </c>
      <c r="D13" s="8">
        <v>10599840.109999999</v>
      </c>
      <c r="E13" s="4">
        <f t="shared" si="0"/>
        <v>2329930.4000000004</v>
      </c>
      <c r="F13" s="4">
        <f t="shared" si="1"/>
        <v>21.980807029361884</v>
      </c>
    </row>
    <row r="14" spans="1:6" s="2" customFormat="1" x14ac:dyDescent="0.25">
      <c r="A14" s="2" t="s">
        <v>13</v>
      </c>
      <c r="B14" s="8">
        <v>5341635.9000000004</v>
      </c>
      <c r="C14" s="8">
        <v>5967335.8799999999</v>
      </c>
      <c r="D14" s="8">
        <v>7702123.3899999997</v>
      </c>
      <c r="E14" s="4">
        <f t="shared" si="0"/>
        <v>-1734787.5099999998</v>
      </c>
      <c r="F14" s="4">
        <f t="shared" si="1"/>
        <v>-22.523496731464331</v>
      </c>
    </row>
    <row r="15" spans="1:6" s="2" customFormat="1" x14ac:dyDescent="0.25">
      <c r="A15" s="2" t="s">
        <v>14</v>
      </c>
      <c r="B15" s="15">
        <v>122102611.55</v>
      </c>
      <c r="C15" s="15">
        <v>120702174.62</v>
      </c>
      <c r="D15" s="15">
        <v>97174912.560000002</v>
      </c>
      <c r="E15" s="5">
        <f t="shared" si="0"/>
        <v>23527262.060000002</v>
      </c>
      <c r="F15" s="5">
        <f t="shared" si="1"/>
        <v>24.211251073133973</v>
      </c>
    </row>
    <row r="16" spans="1:6" s="2" customFormat="1" x14ac:dyDescent="0.25">
      <c r="A16" s="7" t="s">
        <v>15</v>
      </c>
      <c r="B16" s="11">
        <f>B10+B11+B12+B13+B14+B15</f>
        <v>2271290109.5600004</v>
      </c>
      <c r="C16" s="11">
        <f>C10+C11+C12+C13+C14+C15</f>
        <v>2262024627.2400002</v>
      </c>
      <c r="D16" s="11">
        <f>D10+D11+D12+D13+D14+D15</f>
        <v>2232269182.6300001</v>
      </c>
      <c r="E16" s="11">
        <f>C16-D16</f>
        <v>29755444.610000134</v>
      </c>
      <c r="F16" s="11">
        <f>IF(D16 &gt; 0, (E16/D16)*100, 100)</f>
        <v>1.3329684807520865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4314356107.7700005</v>
      </c>
      <c r="C19" s="8">
        <v>4316467919.1700001</v>
      </c>
      <c r="D19" s="8">
        <v>4226254634.98</v>
      </c>
      <c r="E19" s="4">
        <f t="shared" ref="E19:E22" si="2">C19-D19</f>
        <v>90213284.190000057</v>
      </c>
      <c r="F19" s="4">
        <f>IF(D19 &gt; 0, (E19/D19)*100, 100)</f>
        <v>2.1345917835456447</v>
      </c>
    </row>
    <row r="20" spans="1:6" s="2" customFormat="1" x14ac:dyDescent="0.25">
      <c r="A20" s="2" t="s">
        <v>18</v>
      </c>
      <c r="B20" s="8">
        <v>39930281.649999999</v>
      </c>
      <c r="C20" s="8">
        <v>39964064.880000003</v>
      </c>
      <c r="D20" s="8">
        <v>42257735.619999997</v>
      </c>
      <c r="E20" s="4">
        <f t="shared" si="2"/>
        <v>-2293670.7399999946</v>
      </c>
      <c r="F20" s="4">
        <f t="shared" ref="F20:F22" si="3">IF(D20 &gt; 0, (E20/D20)*100, 100)</f>
        <v>-5.4278126983085011</v>
      </c>
    </row>
    <row r="21" spans="1:6" s="2" customFormat="1" x14ac:dyDescent="0.25">
      <c r="A21" s="2" t="s">
        <v>19</v>
      </c>
      <c r="B21" s="8">
        <v>3127393.24</v>
      </c>
      <c r="C21" s="8">
        <v>3113814.16</v>
      </c>
      <c r="D21" s="8">
        <v>12202977.34</v>
      </c>
      <c r="E21" s="4">
        <f t="shared" si="2"/>
        <v>-9089163.1799999997</v>
      </c>
      <c r="F21" s="4">
        <f t="shared" si="3"/>
        <v>-74.483160353061834</v>
      </c>
    </row>
    <row r="22" spans="1:6" s="2" customFormat="1" x14ac:dyDescent="0.25">
      <c r="A22" s="2" t="s">
        <v>20</v>
      </c>
      <c r="B22" s="15">
        <v>460479402.49000001</v>
      </c>
      <c r="C22" s="15">
        <v>466433130.56999999</v>
      </c>
      <c r="D22" s="15">
        <v>422406012.87</v>
      </c>
      <c r="E22" s="5">
        <f t="shared" si="2"/>
        <v>44027117.699999988</v>
      </c>
      <c r="F22" s="5">
        <f t="shared" si="3"/>
        <v>10.422938206031127</v>
      </c>
    </row>
    <row r="23" spans="1:6" s="2" customFormat="1" x14ac:dyDescent="0.25">
      <c r="A23" s="7" t="s">
        <v>21</v>
      </c>
      <c r="B23" s="11">
        <f>B19+B20+B21+B22</f>
        <v>4817893185.1499996</v>
      </c>
      <c r="C23" s="11">
        <f>C19+C20+C21+C22</f>
        <v>4825978928.7799997</v>
      </c>
      <c r="D23" s="11">
        <f>D19+D20+D21+D22</f>
        <v>4703121360.8100004</v>
      </c>
      <c r="E23" s="11">
        <f>C23-D23</f>
        <v>122857567.96999931</v>
      </c>
      <c r="F23" s="11">
        <f>IF(D23 &gt; 0, (E23/D23)*100, 100)</f>
        <v>2.6122559582183529</v>
      </c>
    </row>
    <row r="24" spans="1:6" s="2" customFormat="1" ht="15.75" thickBot="1" x14ac:dyDescent="0.3">
      <c r="A24" s="7" t="s">
        <v>22</v>
      </c>
      <c r="B24" s="12">
        <f>B16+B23</f>
        <v>7089183294.71</v>
      </c>
      <c r="C24" s="12">
        <f>C16+C23</f>
        <v>7088003556.0200005</v>
      </c>
      <c r="D24" s="12">
        <f>D16+D23</f>
        <v>6935390543.4400005</v>
      </c>
      <c r="E24" s="12">
        <f>C24-D24</f>
        <v>152613012.57999992</v>
      </c>
      <c r="F24" s="12">
        <f>IF(D24 &gt; 0, (E24/D24)*100, 100)</f>
        <v>2.2004963040524439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84944820.950000003</v>
      </c>
      <c r="C28" s="8">
        <v>61713908.850000001</v>
      </c>
      <c r="D28" s="8">
        <v>114601173.94</v>
      </c>
      <c r="E28" s="4">
        <f>C28-D28</f>
        <v>-52887265.089999996</v>
      </c>
      <c r="F28" s="4">
        <f>IF(D28 &gt; 0, (E28/D28)*100, 100)</f>
        <v>-46.148973236250953</v>
      </c>
    </row>
    <row r="29" spans="1:6" s="2" customFormat="1" x14ac:dyDescent="0.25">
      <c r="A29" s="2" t="s">
        <v>26</v>
      </c>
      <c r="B29" s="8">
        <v>29804424.5</v>
      </c>
      <c r="C29" s="8">
        <v>27873846.690000001</v>
      </c>
      <c r="D29" s="8">
        <v>25970012.489999998</v>
      </c>
      <c r="E29" s="4">
        <f>C29-D29</f>
        <v>1903834.200000003</v>
      </c>
      <c r="F29" s="4">
        <f>IF(D29 &gt; 0, (E29/D29)*100, 100)</f>
        <v>7.3308944334666473</v>
      </c>
    </row>
    <row r="30" spans="1:6" s="2" customFormat="1" x14ac:dyDescent="0.25">
      <c r="A30" s="2" t="s">
        <v>27</v>
      </c>
      <c r="B30" s="8">
        <v>27500180.960000001</v>
      </c>
      <c r="C30" s="8">
        <v>31358085.010000002</v>
      </c>
      <c r="D30" s="8">
        <v>27892548.539999999</v>
      </c>
      <c r="E30" s="4">
        <f>C30-D30</f>
        <v>3465536.4700000025</v>
      </c>
      <c r="F30" s="4">
        <f>IF(D30 &gt; 0, (E30/D30)*100, 100)</f>
        <v>12.424595999286922</v>
      </c>
    </row>
    <row r="31" spans="1:6" s="2" customFormat="1" x14ac:dyDescent="0.25">
      <c r="A31" s="2" t="s">
        <v>28</v>
      </c>
      <c r="B31" s="15">
        <v>359054647.19</v>
      </c>
      <c r="C31" s="15">
        <v>355656357.68000001</v>
      </c>
      <c r="D31" s="15">
        <v>380426774.89999998</v>
      </c>
      <c r="E31" s="5">
        <f>C31-D31</f>
        <v>-24770417.219999969</v>
      </c>
      <c r="F31" s="5">
        <f>IF(D31 &gt; 0, (E31/D31)*100, 100)</f>
        <v>-6.5112181513804295</v>
      </c>
    </row>
    <row r="32" spans="1:6" s="2" customFormat="1" x14ac:dyDescent="0.25">
      <c r="A32" s="7" t="s">
        <v>29</v>
      </c>
      <c r="B32" s="11">
        <f>B28+B29+B30+B31</f>
        <v>501304073.60000002</v>
      </c>
      <c r="C32" s="11">
        <f>C28+C29+C30+C31</f>
        <v>476602198.23000002</v>
      </c>
      <c r="D32" s="11">
        <f>D28+D29+D30+D31</f>
        <v>548890509.87</v>
      </c>
      <c r="E32" s="11">
        <f>C32-D32</f>
        <v>-72288311.639999986</v>
      </c>
      <c r="F32" s="11">
        <f>IF(D32 &gt; 0, (E32/D32)*100, 100)</f>
        <v>-13.169896425631562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5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532536934.60000002</v>
      </c>
      <c r="C37" s="11">
        <f>C32+C36</f>
        <v>507835059.23000002</v>
      </c>
      <c r="D37" s="11">
        <f>D32+D36</f>
        <v>580123370.87</v>
      </c>
      <c r="E37" s="11">
        <f>C37-D37</f>
        <v>-72288311.639999986</v>
      </c>
      <c r="F37" s="11">
        <f>IF(D37 &gt; 0, (E37/D37)*100, 100)</f>
        <v>-12.460851479158748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4891124204.8699999</v>
      </c>
      <c r="C41" s="8">
        <v>4891124204.8699999</v>
      </c>
      <c r="D41" s="8">
        <v>4807324204.8699999</v>
      </c>
      <c r="E41" s="4">
        <f t="shared" ref="E41:E43" si="4">C41-D41</f>
        <v>83800000</v>
      </c>
      <c r="F41" s="4">
        <f t="shared" ref="F41:F43" si="5">IF(D41 &gt; 0, (E41/D41)*100, 100)</f>
        <v>1.7431734667511596</v>
      </c>
    </row>
    <row r="42" spans="1:6" s="2" customFormat="1" x14ac:dyDescent="0.25">
      <c r="A42" s="2" t="s">
        <v>37</v>
      </c>
      <c r="B42" s="8">
        <v>55645507.25</v>
      </c>
      <c r="C42" s="8">
        <v>79167643.930000007</v>
      </c>
      <c r="D42" s="8">
        <v>47141822.270000003</v>
      </c>
      <c r="E42" s="4">
        <f t="shared" si="4"/>
        <v>32025821.660000004</v>
      </c>
      <c r="F42" s="4">
        <f t="shared" si="5"/>
        <v>67.93505239694673</v>
      </c>
    </row>
    <row r="43" spans="1:6" s="2" customFormat="1" x14ac:dyDescent="0.25">
      <c r="A43" s="2" t="s">
        <v>38</v>
      </c>
      <c r="B43" s="15">
        <v>1584876647.99</v>
      </c>
      <c r="C43" s="15">
        <v>1584876647.99</v>
      </c>
      <c r="D43" s="15">
        <v>1475801145.4300001</v>
      </c>
      <c r="E43" s="5">
        <f t="shared" si="4"/>
        <v>109075502.55999994</v>
      </c>
      <c r="F43" s="5">
        <f t="shared" si="5"/>
        <v>7.3909349438957728</v>
      </c>
    </row>
    <row r="44" spans="1:6" s="2" customFormat="1" x14ac:dyDescent="0.25">
      <c r="A44" s="7" t="s">
        <v>39</v>
      </c>
      <c r="B44" s="11">
        <f>B40+B41+B42+B43</f>
        <v>6556646360.1099997</v>
      </c>
      <c r="C44" s="11">
        <f>C40+C41+C42+C43</f>
        <v>6580168496.79</v>
      </c>
      <c r="D44" s="11">
        <f>D40+D41+D42+D43</f>
        <v>6355267172.5700006</v>
      </c>
      <c r="E44" s="11">
        <f>C44-D44</f>
        <v>224901324.21999931</v>
      </c>
      <c r="F44" s="11">
        <f>IF(D44 &gt; 0, (E44/D44)*100, 100)</f>
        <v>3.5388177729285242</v>
      </c>
    </row>
    <row r="45" spans="1:6" s="2" customFormat="1" ht="15.75" thickBot="1" x14ac:dyDescent="0.3">
      <c r="A45" s="7" t="s">
        <v>40</v>
      </c>
      <c r="B45" s="12">
        <f>B37+B44</f>
        <v>7089183294.71</v>
      </c>
      <c r="C45" s="12">
        <f>C37+C44</f>
        <v>7088003556.0200005</v>
      </c>
      <c r="D45" s="12">
        <f>D37+D44</f>
        <v>6935390543.4400005</v>
      </c>
      <c r="E45" s="12">
        <f>C45-D45</f>
        <v>152613012.57999992</v>
      </c>
      <c r="F45" s="12">
        <f>IF(D45 &gt; 0, (E45/D45)*100, 100)</f>
        <v>2.2004963040524439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13"/>
      <c r="C48" s="13"/>
      <c r="D48" s="13"/>
      <c r="E48" s="4"/>
      <c r="F48" s="4"/>
    </row>
    <row r="49" spans="2:6" s="2" customFormat="1" x14ac:dyDescent="0.25">
      <c r="B49" s="13"/>
      <c r="C49" s="13"/>
      <c r="D49" s="13"/>
      <c r="E49" s="4"/>
      <c r="F49" s="4"/>
    </row>
    <row r="50" spans="2:6" s="2" customFormat="1" x14ac:dyDescent="0.25">
      <c r="B50" s="14"/>
      <c r="C50" s="14"/>
      <c r="D50" s="14"/>
      <c r="E50" s="10"/>
      <c r="F50" s="10"/>
    </row>
    <row r="51" spans="2:6" s="2" customFormat="1" x14ac:dyDescent="0.25">
      <c r="B51" s="17"/>
      <c r="C51" s="17"/>
      <c r="D51" s="13"/>
      <c r="E51" s="10"/>
      <c r="F51" s="10"/>
    </row>
    <row r="52" spans="2:6" s="2" customFormat="1" x14ac:dyDescent="0.25">
      <c r="B52" s="18"/>
      <c r="C52" s="18"/>
      <c r="D52" s="8"/>
      <c r="E52" s="10"/>
      <c r="F52" s="10"/>
    </row>
    <row r="53" spans="2:6" s="2" customFormat="1" x14ac:dyDescent="0.25">
      <c r="B53" s="18"/>
      <c r="C53" s="18"/>
      <c r="D53" s="13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3"/>
      <c r="C55" s="13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E.S.MAYO  2025</vt:lpstr>
      <vt:lpstr>'E.S.MAYO 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Julio Anibal Ramirez</cp:lastModifiedBy>
  <cp:lastPrinted>2025-06-12T12:54:30Z</cp:lastPrinted>
  <dcterms:created xsi:type="dcterms:W3CDTF">2023-06-01T12:11:43Z</dcterms:created>
  <dcterms:modified xsi:type="dcterms:W3CDTF">2025-06-12T12:54:38Z</dcterms:modified>
</cp:coreProperties>
</file>