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prosrvfl\FS\PLANIFICACION\PEI 2025-2028\MASTER PEI Pedro Guerrero\"/>
    </mc:Choice>
  </mc:AlternateContent>
  <xr:revisionPtr revIDLastSave="0" documentId="13_ncr:1_{6FD620E4-80A4-430E-BEE4-8A3415667A3D}" xr6:coauthVersionLast="36" xr6:coauthVersionMax="36" xr10:uidLastSave="{00000000-0000-0000-0000-000000000000}"/>
  <bookViews>
    <workbookView xWindow="0" yWindow="0" windowWidth="20490" windowHeight="7545" firstSheet="1" activeTab="1" xr2:uid="{49F7B494-623C-451F-AE34-C1A2373D3E13}"/>
  </bookViews>
  <sheets>
    <sheet name="Objetivos END (Diagramado PEI)" sheetId="4" r:id="rId1"/>
    <sheet name="Prod estrat (Diagramado PEI)" sheetId="8" r:id="rId2"/>
    <sheet name="Ejes 1+2 RE+RI+Productos" sheetId="7" r:id="rId3"/>
    <sheet name="Eje 1 (Diagramado PEI)" sheetId="9" r:id="rId4"/>
    <sheet name="Eje 2 (DIAGRAMADO PEI)" sheetId="10" r:id="rId5"/>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7" i="8" l="1"/>
  <c r="D27" i="8"/>
  <c r="E27" i="8"/>
  <c r="F27" i="8"/>
  <c r="G27" i="8"/>
  <c r="H27" i="8"/>
  <c r="I27" i="8"/>
  <c r="J27" i="8"/>
  <c r="K27" i="8"/>
  <c r="L27" i="8"/>
  <c r="M27" i="8"/>
  <c r="N27" i="8"/>
  <c r="O27" i="8"/>
  <c r="P27" i="8"/>
  <c r="Q27" i="8"/>
  <c r="AG89" i="7"/>
  <c r="AH89" i="7"/>
  <c r="AI89" i="7" s="1"/>
  <c r="E25" i="8" l="1"/>
  <c r="F25" i="8"/>
  <c r="G25" i="8"/>
  <c r="H25" i="8"/>
  <c r="I25" i="8"/>
  <c r="J25" i="8"/>
  <c r="K25" i="8"/>
  <c r="L25" i="8"/>
  <c r="M25" i="8"/>
  <c r="N25" i="8"/>
  <c r="O25" i="8"/>
  <c r="P25" i="8"/>
  <c r="Q25" i="8"/>
  <c r="D25" i="8"/>
  <c r="C11" i="8"/>
  <c r="D11" i="8"/>
  <c r="E11" i="8"/>
  <c r="F11" i="8"/>
  <c r="G11" i="8"/>
  <c r="H11" i="8"/>
  <c r="I11" i="8"/>
  <c r="J11" i="8"/>
  <c r="K11" i="8"/>
  <c r="L11" i="8"/>
  <c r="M11" i="8"/>
  <c r="N11" i="8"/>
  <c r="O11" i="8"/>
  <c r="P11" i="8"/>
  <c r="Q11" i="8"/>
  <c r="C10" i="8"/>
  <c r="D10" i="8"/>
  <c r="E10" i="8"/>
  <c r="F10" i="8"/>
  <c r="G10" i="8"/>
  <c r="H10" i="8"/>
  <c r="I10" i="8"/>
  <c r="J10" i="8"/>
  <c r="K10" i="8"/>
  <c r="L10" i="8"/>
  <c r="M10" i="8"/>
  <c r="N10" i="8"/>
  <c r="O10" i="8"/>
  <c r="P10" i="8"/>
  <c r="Q10" i="8"/>
  <c r="AH75" i="7" l="1"/>
  <c r="J13" i="9" l="1"/>
  <c r="K13" i="9"/>
  <c r="L13" i="9"/>
  <c r="I13" i="9"/>
  <c r="I10" i="9"/>
  <c r="J10" i="9"/>
  <c r="K10" i="9"/>
  <c r="L10" i="9"/>
  <c r="I11" i="9"/>
  <c r="J11" i="9"/>
  <c r="K11" i="9"/>
  <c r="L11" i="9"/>
  <c r="I12" i="9"/>
  <c r="J12" i="9"/>
  <c r="K12" i="9"/>
  <c r="L12" i="9"/>
  <c r="C10" i="9"/>
  <c r="D10" i="9"/>
  <c r="E10" i="9"/>
  <c r="C11" i="9"/>
  <c r="D11" i="9"/>
  <c r="E11" i="9"/>
  <c r="B12" i="9"/>
  <c r="C12" i="9"/>
  <c r="D12" i="9"/>
  <c r="E12" i="9"/>
  <c r="B13" i="9"/>
  <c r="C13" i="9"/>
  <c r="D13" i="9"/>
  <c r="E13" i="9"/>
  <c r="J9" i="9"/>
  <c r="K9" i="9"/>
  <c r="L9" i="9"/>
  <c r="I9" i="9"/>
  <c r="E9" i="9"/>
  <c r="D9" i="9"/>
  <c r="C9" i="9"/>
  <c r="B9" i="9"/>
  <c r="B10" i="9" s="1"/>
  <c r="B11" i="9" s="1"/>
  <c r="B13" i="8" l="1"/>
  <c r="B14" i="8" s="1"/>
  <c r="B18" i="8" s="1"/>
  <c r="B20" i="8" s="1"/>
  <c r="B22" i="8" s="1"/>
  <c r="B23" i="8" s="1"/>
  <c r="B24" i="8" s="1"/>
  <c r="B28" i="8"/>
  <c r="B36" i="8" s="1"/>
  <c r="B8" i="8"/>
  <c r="B12" i="8" s="1"/>
  <c r="C9" i="8"/>
  <c r="D9" i="8"/>
  <c r="E9" i="8"/>
  <c r="F9" i="8"/>
  <c r="G9" i="8"/>
  <c r="H9" i="8"/>
  <c r="I9" i="8"/>
  <c r="N9" i="8"/>
  <c r="O9" i="8"/>
  <c r="P9" i="8"/>
  <c r="Q9" i="8"/>
  <c r="C12" i="8"/>
  <c r="D12" i="8"/>
  <c r="E12" i="8"/>
  <c r="F12" i="8"/>
  <c r="G12" i="8"/>
  <c r="H12" i="8"/>
  <c r="I12" i="8"/>
  <c r="J12" i="8"/>
  <c r="K12" i="8"/>
  <c r="L12" i="8"/>
  <c r="M12" i="8"/>
  <c r="N12" i="8"/>
  <c r="O12" i="8"/>
  <c r="P12" i="8"/>
  <c r="Q12" i="8"/>
  <c r="C13" i="8"/>
  <c r="D13" i="8"/>
  <c r="E13" i="8"/>
  <c r="F13" i="8"/>
  <c r="G13" i="8"/>
  <c r="H13" i="8"/>
  <c r="I13" i="8"/>
  <c r="J13" i="8"/>
  <c r="N13" i="8"/>
  <c r="O13" i="8"/>
  <c r="P13" i="8"/>
  <c r="Q13" i="8"/>
  <c r="C14" i="8"/>
  <c r="D14" i="8"/>
  <c r="E14" i="8"/>
  <c r="F14" i="8"/>
  <c r="G14" i="8"/>
  <c r="H14" i="8"/>
  <c r="I14" i="8"/>
  <c r="J14" i="8"/>
  <c r="K14" i="8"/>
  <c r="L14" i="8"/>
  <c r="M14" i="8"/>
  <c r="N14" i="8"/>
  <c r="O14" i="8"/>
  <c r="P14" i="8"/>
  <c r="Q14" i="8"/>
  <c r="D15" i="8"/>
  <c r="E15" i="8"/>
  <c r="F15" i="8"/>
  <c r="G15" i="8"/>
  <c r="H15" i="8"/>
  <c r="I15" i="8"/>
  <c r="D16" i="8"/>
  <c r="E16" i="8"/>
  <c r="F16" i="8"/>
  <c r="G16" i="8"/>
  <c r="H16" i="8"/>
  <c r="I16" i="8"/>
  <c r="D17" i="8"/>
  <c r="E17" i="8"/>
  <c r="F17" i="8"/>
  <c r="G17" i="8"/>
  <c r="H17" i="8"/>
  <c r="I17" i="8"/>
  <c r="C18" i="8"/>
  <c r="D18" i="8"/>
  <c r="E18" i="8"/>
  <c r="F18" i="8"/>
  <c r="G18" i="8"/>
  <c r="H18" i="8"/>
  <c r="I18" i="8"/>
  <c r="N18" i="8"/>
  <c r="O18" i="8"/>
  <c r="P18" i="8"/>
  <c r="Q18" i="8"/>
  <c r="D19" i="8"/>
  <c r="E19" i="8"/>
  <c r="F19" i="8"/>
  <c r="G19" i="8"/>
  <c r="H19" i="8"/>
  <c r="I19" i="8"/>
  <c r="Q19" i="8"/>
  <c r="C20" i="8"/>
  <c r="D20" i="8"/>
  <c r="E20" i="8"/>
  <c r="F20" i="8"/>
  <c r="G20" i="8"/>
  <c r="H20" i="8"/>
  <c r="I20" i="8"/>
  <c r="N20" i="8"/>
  <c r="O20" i="8"/>
  <c r="P20" i="8"/>
  <c r="Q20" i="8"/>
  <c r="D21" i="8"/>
  <c r="E21" i="8"/>
  <c r="F21" i="8"/>
  <c r="G21" i="8"/>
  <c r="H21" i="8"/>
  <c r="I21" i="8"/>
  <c r="K21" i="8"/>
  <c r="L21" i="8"/>
  <c r="M21" i="8"/>
  <c r="O21" i="8"/>
  <c r="P21" i="8"/>
  <c r="Q21" i="8"/>
  <c r="C22" i="8"/>
  <c r="D22" i="8"/>
  <c r="E22" i="8"/>
  <c r="F22" i="8"/>
  <c r="G22" i="8"/>
  <c r="H22" i="8"/>
  <c r="I22" i="8"/>
  <c r="N22" i="8"/>
  <c r="O22" i="8"/>
  <c r="P22" i="8"/>
  <c r="Q22" i="8"/>
  <c r="C23" i="8"/>
  <c r="D23" i="8"/>
  <c r="E23" i="8"/>
  <c r="F23" i="8"/>
  <c r="G23" i="8"/>
  <c r="H23" i="8"/>
  <c r="I23" i="8"/>
  <c r="L23" i="8"/>
  <c r="M23" i="8"/>
  <c r="N23" i="8"/>
  <c r="O23" i="8"/>
  <c r="P23" i="8"/>
  <c r="Q23" i="8"/>
  <c r="C24" i="8"/>
  <c r="C25" i="8" s="1"/>
  <c r="D24" i="8"/>
  <c r="E24" i="8"/>
  <c r="F24" i="8"/>
  <c r="G24" i="8"/>
  <c r="H24" i="8"/>
  <c r="I24" i="8"/>
  <c r="J24" i="8"/>
  <c r="K24" i="8"/>
  <c r="L24" i="8"/>
  <c r="M24" i="8"/>
  <c r="N24" i="8"/>
  <c r="O24" i="8"/>
  <c r="P24" i="8"/>
  <c r="Q24" i="8"/>
  <c r="C26" i="8"/>
  <c r="D26" i="8"/>
  <c r="E26" i="8"/>
  <c r="F26" i="8"/>
  <c r="G26" i="8"/>
  <c r="H26" i="8"/>
  <c r="I26" i="8"/>
  <c r="N26" i="8"/>
  <c r="O26" i="8"/>
  <c r="P26" i="8"/>
  <c r="Q26" i="8"/>
  <c r="C28" i="8"/>
  <c r="D28" i="8"/>
  <c r="E28" i="8"/>
  <c r="F28" i="8"/>
  <c r="G28" i="8"/>
  <c r="H28" i="8"/>
  <c r="I28" i="8"/>
  <c r="J28" i="8"/>
  <c r="K28" i="8"/>
  <c r="L28" i="8"/>
  <c r="M28" i="8"/>
  <c r="N28" i="8"/>
  <c r="O28" i="8"/>
  <c r="P28" i="8"/>
  <c r="Q28" i="8"/>
  <c r="D29" i="8"/>
  <c r="E29" i="8"/>
  <c r="F29" i="8"/>
  <c r="G29" i="8"/>
  <c r="H29" i="8"/>
  <c r="I29" i="8"/>
  <c r="J29" i="8"/>
  <c r="K29" i="8"/>
  <c r="L29" i="8"/>
  <c r="M29" i="8"/>
  <c r="D30" i="8"/>
  <c r="E30" i="8"/>
  <c r="F30" i="8"/>
  <c r="G30" i="8"/>
  <c r="H30" i="8"/>
  <c r="I30" i="8"/>
  <c r="J30" i="8"/>
  <c r="K30" i="8"/>
  <c r="L30" i="8"/>
  <c r="M30" i="8"/>
  <c r="D31" i="8"/>
  <c r="E31" i="8"/>
  <c r="F31" i="8"/>
  <c r="G31" i="8"/>
  <c r="H31" i="8"/>
  <c r="I31" i="8"/>
  <c r="J31" i="8"/>
  <c r="K31" i="8"/>
  <c r="L31" i="8"/>
  <c r="M31" i="8"/>
  <c r="D32" i="8"/>
  <c r="E32" i="8"/>
  <c r="F32" i="8"/>
  <c r="G32" i="8"/>
  <c r="H32" i="8"/>
  <c r="I32" i="8"/>
  <c r="N32" i="8"/>
  <c r="O32" i="8"/>
  <c r="P32" i="8"/>
  <c r="D33" i="8"/>
  <c r="E33" i="8"/>
  <c r="F33" i="8"/>
  <c r="G33" i="8"/>
  <c r="H33" i="8"/>
  <c r="I33" i="8"/>
  <c r="K33" i="8"/>
  <c r="L33" i="8"/>
  <c r="M33" i="8"/>
  <c r="O33" i="8"/>
  <c r="P33" i="8"/>
  <c r="D34" i="8"/>
  <c r="E34" i="8"/>
  <c r="F34" i="8"/>
  <c r="G34" i="8"/>
  <c r="H34" i="8"/>
  <c r="I34" i="8"/>
  <c r="K34" i="8"/>
  <c r="L34" i="8"/>
  <c r="M34" i="8"/>
  <c r="O34" i="8"/>
  <c r="P34" i="8"/>
  <c r="D35" i="8"/>
  <c r="E35" i="8"/>
  <c r="F35" i="8"/>
  <c r="G35" i="8"/>
  <c r="H35" i="8"/>
  <c r="I35" i="8"/>
  <c r="K35" i="8"/>
  <c r="L35" i="8"/>
  <c r="M35" i="8"/>
  <c r="O35" i="8"/>
  <c r="P35" i="8"/>
  <c r="C36" i="8"/>
  <c r="D36" i="8"/>
  <c r="E36" i="8"/>
  <c r="F36" i="8"/>
  <c r="G36" i="8"/>
  <c r="H36" i="8"/>
  <c r="I36" i="8"/>
  <c r="J36" i="8"/>
  <c r="K36" i="8"/>
  <c r="L36" i="8"/>
  <c r="M36" i="8"/>
  <c r="N36" i="8"/>
  <c r="O36" i="8"/>
  <c r="P36" i="8"/>
  <c r="Q36" i="8"/>
  <c r="D37" i="8"/>
  <c r="E37" i="8"/>
  <c r="F37" i="8"/>
  <c r="G37" i="8"/>
  <c r="H37" i="8"/>
  <c r="I37" i="8"/>
  <c r="K37" i="8"/>
  <c r="L37" i="8"/>
  <c r="M37" i="8"/>
  <c r="O37" i="8"/>
  <c r="P37" i="8"/>
  <c r="Q37" i="8"/>
  <c r="Q8" i="8"/>
  <c r="P8" i="8"/>
  <c r="O8" i="8"/>
  <c r="N8" i="8"/>
  <c r="I8" i="8"/>
  <c r="H8" i="8"/>
  <c r="G8" i="8"/>
  <c r="F8" i="8"/>
  <c r="E8" i="8"/>
  <c r="D8" i="8"/>
  <c r="C8" i="8"/>
  <c r="AG85" i="7"/>
  <c r="K23" i="8" s="1"/>
  <c r="AF85" i="7"/>
  <c r="J23" i="8" s="1"/>
  <c r="B26" i="8" l="1"/>
  <c r="B25" i="8"/>
  <c r="B27" i="8" s="1"/>
  <c r="B9" i="8"/>
  <c r="B10" i="8" s="1"/>
  <c r="B11" i="8" s="1"/>
  <c r="AF94" i="7"/>
  <c r="AG94" i="7" l="1"/>
  <c r="J32" i="8"/>
  <c r="AG75" i="7"/>
  <c r="K13" i="8" l="1"/>
  <c r="AH94" i="7"/>
  <c r="K32" i="8"/>
  <c r="AF80" i="7"/>
  <c r="AI94" i="7" l="1"/>
  <c r="M32" i="8" s="1"/>
  <c r="L32" i="8"/>
  <c r="AG80" i="7"/>
  <c r="J18" i="8"/>
  <c r="AI75" i="7"/>
  <c r="M13" i="8" s="1"/>
  <c r="L13" i="8"/>
  <c r="AF70" i="7"/>
  <c r="AF71" i="7"/>
  <c r="AG84" i="7"/>
  <c r="AF84" i="7"/>
  <c r="J22" i="8" s="1"/>
  <c r="AF88" i="7"/>
  <c r="AF82" i="7"/>
  <c r="AG82" i="7" l="1"/>
  <c r="J20" i="8"/>
  <c r="AG88" i="7"/>
  <c r="J26" i="8"/>
  <c r="AG70" i="7"/>
  <c r="J8" i="8"/>
  <c r="AH80" i="7"/>
  <c r="K18" i="8"/>
  <c r="AG71" i="7"/>
  <c r="J9" i="8"/>
  <c r="AH84" i="7"/>
  <c r="K22" i="8"/>
  <c r="AH88" i="7" l="1"/>
  <c r="K26" i="8"/>
  <c r="AI84" i="7"/>
  <c r="M22" i="8" s="1"/>
  <c r="L22" i="8"/>
  <c r="AI80" i="7"/>
  <c r="M18" i="8" s="1"/>
  <c r="L18" i="8"/>
  <c r="AH71" i="7"/>
  <c r="K9" i="8"/>
  <c r="AH70" i="7"/>
  <c r="K8" i="8"/>
  <c r="AH82" i="7"/>
  <c r="K20" i="8"/>
  <c r="AI71" i="7" l="1"/>
  <c r="M9" i="8" s="1"/>
  <c r="L9" i="8"/>
  <c r="AI82" i="7"/>
  <c r="M20" i="8" s="1"/>
  <c r="L20" i="8"/>
  <c r="AI70" i="7"/>
  <c r="M8" i="8" s="1"/>
  <c r="L8" i="8"/>
  <c r="AI88" i="7"/>
  <c r="M26" i="8" s="1"/>
  <c r="L26" i="8"/>
</calcChain>
</file>

<file path=xl/sharedStrings.xml><?xml version="1.0" encoding="utf-8"?>
<sst xmlns="http://schemas.openxmlformats.org/spreadsheetml/2006/main" count="789" uniqueCount="448">
  <si>
    <t>Matriz de Planificación Estratégica Institucional</t>
  </si>
  <si>
    <t>Centro de Desarrollo y Competitividad Industrial - PROINDUSTRIA</t>
  </si>
  <si>
    <t>Eje estratégico 1: Fomento y desarrollo de capacidades de la industria manufacturera</t>
  </si>
  <si>
    <t xml:space="preserve">Alineación Plan Nacional Plurianual del Sector Público </t>
  </si>
  <si>
    <t xml:space="preserve">Resultados estratégicos institucionales </t>
  </si>
  <si>
    <t xml:space="preserve">Resultados intermedios institucionales </t>
  </si>
  <si>
    <t>Riesgos</t>
  </si>
  <si>
    <t>Factores de riesgo</t>
  </si>
  <si>
    <t>Política de Gobierno</t>
  </si>
  <si>
    <t>Impacto de la Política</t>
  </si>
  <si>
    <t>Denominación Resultados PNPSP</t>
  </si>
  <si>
    <t>Indicador</t>
  </si>
  <si>
    <t>Línea Base</t>
  </si>
  <si>
    <t>Valor meta</t>
  </si>
  <si>
    <t>ID Resultado estratégico</t>
  </si>
  <si>
    <t>Denominación</t>
  </si>
  <si>
    <t>Meta del indicador</t>
  </si>
  <si>
    <t>ID Resultado intermedio</t>
  </si>
  <si>
    <t>Objetivo General END</t>
  </si>
  <si>
    <t>Objetivo Específico END</t>
  </si>
  <si>
    <t>Línea de Acción END</t>
  </si>
  <si>
    <t>Impacto (1-5)</t>
  </si>
  <si>
    <t>Probabilidad (1-5)</t>
  </si>
  <si>
    <t xml:space="preserve">Año </t>
  </si>
  <si>
    <t xml:space="preserve">Valor </t>
  </si>
  <si>
    <t>Año</t>
  </si>
  <si>
    <t>Valor</t>
  </si>
  <si>
    <t>Año 1</t>
  </si>
  <si>
    <t>Año 2</t>
  </si>
  <si>
    <t>Año 3</t>
  </si>
  <si>
    <t>Año 4</t>
  </si>
  <si>
    <t xml:space="preserve">El desarrollo industrial
</t>
  </si>
  <si>
    <t xml:space="preserve">Empleo digno, formal y suficiente </t>
  </si>
  <si>
    <t xml:space="preserve">Se proyecta la creación de 400,000 empleos formales, lo que implicaría una tasa de crecimiento del 4.3% para el próximo cuatrienio. Además, se prevé incrementar la inserción laboral de mujeres, jóvenes y otros grupos poblacionales mediante políticas de cuidados y otras iniciativas que favorezcan el acceso a un empleo formal, promoviendo la igualdad de derechos laborales e inclusión en el sistema de seguridad social. 
Además, se continuará impulsando la aplicación de la Ley 5-13 sobre Discapacidad, estableciendo objetivos claros para la inclusión de personas con discapacidad en el mercado laboral, tanto en el sector público como en el privado. 
 Este proceso se llevará a cabo a través de la formalización de las MiPymes, la promoción de empleos verdes en zonas rurales, la formación técnica y profesional, y la oferta de becas para sectores productivos clave. Estas acciones permitirán aumentar el capital humano, mejorar los ingresos laborales reales y elevar tanto el salario mínimo como el salario promedio real. Asimismo, se facilitará la transición de los trabajadores y las unidades económicas desde la economía informal hacia la economía formal. Se promoverá la creación, conservación y sostenibilidad de empresas y empleos dignos en el ámbito formal, a la vez que se trabajará para prevenir la informalización de empleos en la economía formal.  </t>
  </si>
  <si>
    <t>RE-01</t>
  </si>
  <si>
    <t>N/D</t>
  </si>
  <si>
    <t>RI-01</t>
  </si>
  <si>
    <t xml:space="preserve">Objetivo General 3.3. Competitividad e innovación en un ambiente favorable a la cooperación y la responsabilidad social. </t>
  </si>
  <si>
    <t>3.3.1.1 Impulsar un Estado pro-competitivo que reduzca los costos, trámites y tiempos de transacciones y autorizaciones, y elimine la duplicidad de instituciones y funciones, mediante el establecimiento y aplicación efectiva de un marco normativo para la coordinación de los procedimientos de las instituciones públicas centrales, descentralizadas y locales, en un entorno de seguridad jurídica, certidumbre legal y responsabilidad social empresarial, en concordancia con los estándares internacionales</t>
  </si>
  <si>
    <t>Objetivo 9: Construir infraestructuras resilientes, promover la industrialización sostenible y fomentar la innovación.</t>
  </si>
  <si>
    <t>Disponibilidad presupuestaria</t>
  </si>
  <si>
    <t>RI-02</t>
  </si>
  <si>
    <t>3.3.2.3 Fortalecer los servicios públicos y privados de intermediación de empleo como forma de facilitar la inserción laboral sin discriminación entre los distintos grupos poblacionales.</t>
  </si>
  <si>
    <t>Objetivo 8: Promover el crecimiento económico inclusivo y sostenible, el empleo y el trabajo decente para todos.</t>
  </si>
  <si>
    <t>Inestabilidad política o económica internacional</t>
  </si>
  <si>
    <t>RI-03</t>
  </si>
  <si>
    <t>3.3.4.2 Priorizar e incentivar los programas de investigación, desarrollo e innovación (I+D+I) y adaptación tecnológica en áreas y sectores con potencial de impactar significativamente en el mejoramiento de la producción, el aprovechamiento sostenible de los recursos naturales y la calidad de vida de la población.</t>
  </si>
  <si>
    <t xml:space="preserve">	Cambio de gestión o de administración</t>
  </si>
  <si>
    <t xml:space="preserve">El enfoque de la política del Plan de Gobierno plantea una serie de medidas centradas en potenciar el sector industrial, impulsando una transformación verde y competitiva. Igualmente se busca fortalecer la formación de capital humano mediante la implementación de programas de becas, el diseño de programas de formación universitaria relacionados con la industria y promover los liceos experimentales, modalidad técnico-profesional. Del mismo modo, busca promover la innovación industrial mediante una reestructuración del aparato productivo basada en la innovación y la tecnología, facilitar el acceso a los servicios públicos y agilizar trámites para promover un entorno empresarial más favorable y dinámico. 
 Además, se aspira a fortalecer el nearshoring y la logística para mitigar riesgos en las cadenas de abastecimiento, reducir costos logísticos y fomentar el desarrollo de conglomerados logísticos, así como la generación de encadenamientos productivos y la promoción de prácticas de producción y consumo sostenible en las industrias. </t>
  </si>
  <si>
    <t>Aumentado el acceso a financiamiento del sector industrial</t>
  </si>
  <si>
    <t>Monto de los préstamos reales otorgados al sector industrial</t>
  </si>
  <si>
    <t>3.3.4.3 Fomentar el desarrollo de las aplicaciones de la energía nuclear, en los campos de medicina, industria, medio ambiente.</t>
  </si>
  <si>
    <t>Modificaciones a leyes de incentivos industriales</t>
  </si>
  <si>
    <t>3.3.4.7 Crear premios a la excelencia en la innovación tecnológica y científica y promover su divulgación general. </t>
  </si>
  <si>
    <t>Redes de logística insuficientes</t>
  </si>
  <si>
    <t>3.3.6.4 Desarrollar una dotación de infraestructura y servicios logísticos que integre el territorio nacional y apoye a la producción y comercialización de bienes y servicios, con el propósito de reducir costos, elevar la productividad y crear mayores oportunidades de empleo.</t>
  </si>
  <si>
    <t>Decisiones judiciales no favorables</t>
  </si>
  <si>
    <t>Incrementada la calidad regulatoria</t>
  </si>
  <si>
    <t>Índice de Desempeño Logístico (Banco Mundial)</t>
  </si>
  <si>
    <t xml:space="preserve">Objetivo General 3.4. Empleos suficientes y dignos. </t>
  </si>
  <si>
    <t>3.4.1 Propiciar mayores niveles de inversión, tanto nacional como extranjera, en actividades de alto valor agregado y capacidad de generación de empleo decente.</t>
  </si>
  <si>
    <t>3.4.1.3 Construir progresivamente sistemas regionales de competitividad y desarrollo tecnológico, sobre la base de la integración de la formación de capital humano, creación de infraestructura productiva y el aprovechamiento de los recursos naturales, mediante una estrecha coordinación entre Estado, empresas, academia y centros de investigación.</t>
  </si>
  <si>
    <t xml:space="preserve">Desaprobación del Consejo Directivo o del Consejo Nacional de Zonas Francas de Exportación </t>
  </si>
  <si>
    <t>Aumentada la inversión en I+D+I del sector industrial nacional</t>
  </si>
  <si>
    <t>Índice Global de Innovación: Colaboración en I+D entre la universidad y la industria</t>
  </si>
  <si>
    <t>3.4.1.6 Identificar e impulsar acciones que mejoren la competitividad de los parques</t>
  </si>
  <si>
    <t>Falta de interés de industriales en asociatividad productiva</t>
  </si>
  <si>
    <t>Índice Global de Innovación: Posición (percentil) en ranking mundial en Inversores corporativos globales en I+D, los 3 principales, millones de dólares</t>
  </si>
  <si>
    <t>3.4.2 Consolidar el Sistema de Formación y Capacitación Continua para el Trabajo, a fin de acompañar al aparato productivo en su proceso de escalamiento de valor, facilitar la inserción en el mercado laboral y desarrollar capacidades emprendedoras.</t>
  </si>
  <si>
    <t>3.4.2.5 Desarrollar programas de capacitación que incentiven la inserción de mujeres en sectores no tradicionales, y tomen en cuenta el balance del trabajo productivo y reproductivo.</t>
  </si>
  <si>
    <t>Falta de interés de industriales en financiamiento</t>
  </si>
  <si>
    <t>3.4.2.10 Promover programas de capacitación técnico-profesional enfocados en sectores de alto contenido tecnológico e intensivos en conocimiento.</t>
  </si>
  <si>
    <t>Falta de interés de sectores relevantes para la logística industrial</t>
  </si>
  <si>
    <t>Índice de Innovación Global: Calidad regulatoria</t>
  </si>
  <si>
    <t>3.4.3 Elevar la eficiencia, capacidad de inversión y productividad de las micro, pequeñas y medianas empresas (MIPYME).</t>
  </si>
  <si>
    <t xml:space="preserve">3.4.3.1 Desarrollar mecanismos sostenibles que permitan el acceso de las micro, pequeñas y medianas empresas (MIPYME) a servicios financieros que tomen en cuenta sus características, incluyendo la perspectiva de género. </t>
  </si>
  <si>
    <t xml:space="preserve">Falta de interés de instituciones y empresarios pertenecientes a otros regímenes </t>
  </si>
  <si>
    <t xml:space="preserve">3.4.3.2 Impulsar programas de capacitación y asesorías para las MIPYME, orientados a mejorar su productividad, competitividad y capacidad de incorporación y generación de innovaciones. </t>
  </si>
  <si>
    <t>Falta de interés de industriales e inversionistas en emprendimientos nuevos</t>
  </si>
  <si>
    <t xml:space="preserve">3.4.3.3 Aplicar y fortalecer las disposiciones legales sobre compras y contrataciones estatales para las MIPYME.  </t>
  </si>
  <si>
    <t>Falta de interés de industriales en formalizarse o en recibir incentivos</t>
  </si>
  <si>
    <t>Objetivo General 3.5. Estructura productiva sectorial y territorialmente articulada, integrada competitivamente a la economía global y que aprovecha las oportunidades del mercado local.</t>
  </si>
  <si>
    <t>3.5.4 Desarrollar un sector manufacturero articulador del aparato productivo nacional, ambientalmente sostenible e integrado a los mercados globales con creciente escalamiento en las cadenas de valor.</t>
  </si>
  <si>
    <t xml:space="preserve">3.5.4.1 Mejorar y fortalecer las condiciones de operación para todas las ramas manufactureras, acordes con estándares internacionales, a fin de elevar la eficiencia sistémica del país, ampliar las interrelaciones productivas y generar empleo decente. </t>
  </si>
  <si>
    <t xml:space="preserve">3.5.4.2 Apoyar el incremento de la eficiencia y productividad de las empresas manufactureras, incluyendo, entre otros, asesoría en la reorganización de los procesos productivos y adquisición de tecnología, conforme a las mejores prácticas internacionales. </t>
  </si>
  <si>
    <t xml:space="preserve">3.5.4.3 Apoyar la integración de complejos productivos que generen economías de aglomeración y encadenamientos en la producción manufacturera (clústeres y parques industriales, entre otros). </t>
  </si>
  <si>
    <t xml:space="preserve">3.5.4.4 Incentivar la adopción de mecanismos de producción ambientalmente limpia en las actividades manufactureras. </t>
  </si>
  <si>
    <t>3.5.4.5 Apoyar el desarrollo de una cultura de calidad, innovación y exportación en la producción manufacturera nacional.</t>
  </si>
  <si>
    <t>Programación de Productos Estratégicos</t>
  </si>
  <si>
    <t>Nombre del Indicador</t>
  </si>
  <si>
    <t>Costo de los productos estratégicos</t>
  </si>
  <si>
    <t>Medios de
Verificación</t>
  </si>
  <si>
    <t>Área
responsable</t>
  </si>
  <si>
    <t>Áreas
involucradas</t>
  </si>
  <si>
    <t>Supuestos</t>
  </si>
  <si>
    <t>Unidad de Medida</t>
  </si>
  <si>
    <t>Certificado de Registro o Calificación/ CRM/ Informe de encuesta  de satisfacción/ Insumos Evidenciables</t>
  </si>
  <si>
    <t>Documentos (varios), minutas de reuniones, lista de llamadas telefónicas, correos y grabaciones</t>
  </si>
  <si>
    <t>Formulario de Inscripción. / Formulario de Asistencia. / Correos electrónicos / Formulario de  Satisfacción. / Insumos evidenciales</t>
  </si>
  <si>
    <t>Informes/ Correos/ Convocatorias/ Minutas de reuniones/ Resumen ejecutivo/ Documentos/ Fotografías/ Evento de relanzamiento</t>
  </si>
  <si>
    <t>Correos/ Publicaciones/ Planes de negocios/ Documentos/ evidencia fotográfica/ comunicaciones/ Certificados/ Evaluaciones realizadas/ Planes de trabajo</t>
  </si>
  <si>
    <t>Informes/ Correos/ Convocatorias/ Minutas de reuniones/  Documentos/ Fotografías/ Eventos</t>
  </si>
  <si>
    <t>Reportes de ocupación de parques y zonas francas</t>
  </si>
  <si>
    <t>Reportes de solicitudes de arriendo en parques industriales y zonas francas</t>
  </si>
  <si>
    <t>Dpto. de Registro y Calificación</t>
  </si>
  <si>
    <t>Dir. de Servicios de Apoyo a la Industria</t>
  </si>
  <si>
    <t>Dir. de Servicios de Apoyo a la Industria / Sec. de Transportación</t>
  </si>
  <si>
    <t>Dir. General / Dpto. de Planificación y Desarrollo / Dpto. de Comunicaciones</t>
  </si>
  <si>
    <t>Div. de Incubación y Aceleración de Industrias</t>
  </si>
  <si>
    <t>Dir. de Servicios de Apoyo a la Industria / Dpto. de Comunicaciones</t>
  </si>
  <si>
    <t>Dir. de Servicios de Apoyo a la Industria / Dpto. de Planificación y Desarrollo / Dpto. de Comunicaciones</t>
  </si>
  <si>
    <t>Dpto. de Encadenamientos Productivos</t>
  </si>
  <si>
    <t>Dir. General</t>
  </si>
  <si>
    <t>Dir. de Parques, Distritos Industriales y Zonas Francas / Dir. de Servicios de Apoyo a la Industria / Dpto. de Comunicaciones / Dpto. de Planificación y Desarrollo</t>
  </si>
  <si>
    <t>Dpto. de Negocios e Inversiones</t>
  </si>
  <si>
    <t>Dir. de Parques, Distritos Industriales y Zonas Francas / Dir. de Servicios de Apoyo a la Industria / Dpto. de Comunicaciones</t>
  </si>
  <si>
    <t>Div. de Apoyo a la Productividad</t>
  </si>
  <si>
    <t>Baja cultura financiera: La falta de educación financiera entre los empresarios puede dificultar la comprensión de los productos crediticios disponibles.
Regulaciones gubernamentales: Un marco regulatorio complicado puede desalentar a las instituciones financieras a ofrecer crédito a MIPYMES.</t>
  </si>
  <si>
    <t>Entorno económico inestable: La volatilidad económica puede impactar la demanda y la operación de las MIPYMES.
Regulación compleja: La burocracia y la carga regulatoria pueden desincentivar el emprendimiento y dificultar el crecimiento.</t>
  </si>
  <si>
    <t>Competencia internacional: La competencia de grandes empresas y productos importados puede desincentivar a las MIPYMES a exportar.
Desconocimiento de regulaciones internacionales: La falta de información sobre normativas y requisitos de otros países puede resultar en un mayor riesgo y costo para las MIPYMES.</t>
  </si>
  <si>
    <t xml:space="preserve">Alineación con la Estrategia Nacional de Desarrollo (END) </t>
  </si>
  <si>
    <t>Alineación con Objetivo de Desarrollo Sostenible (ODS)</t>
  </si>
  <si>
    <t>3.3.1 Desarrollar un entorno regulador que asegure un funcionamiento ordenado de los mercados y un clima de inversión y negocios procompetitivo en un marco de responsabilidad social.</t>
  </si>
  <si>
    <t xml:space="preserve">3.3.2 Consolidar el clima de paz laboral para apoyarla generación de empleo decente </t>
  </si>
  <si>
    <t>3.3.4 Fortalecer el sistema nacional de ciencia, tecnología e innovación para dar respuesta a las demandas económicas, sociales y culturales de la nación y propiciar la inserción en la sociedad y economía del conocimiento.</t>
  </si>
  <si>
    <t>3.3.6 Expandir la cobertura y mejorar la calidad y competitividad de la infraestructura y servicios de transporte y logística, orientándolos a la integración del territorio, al apoyo del desarrollo productivo y a la inserción competitiva en los mercados internacionales.</t>
  </si>
  <si>
    <t>Líneas de Acción END</t>
  </si>
  <si>
    <t>3.4.3.7 Implementar programas de desarrollo de suplidores que permitan convertir en exportadoras a pequeñas y medianas empresas a través de su vinculación con empresas exportadoras.  </t>
  </si>
  <si>
    <t xml:space="preserve">El desarrollo industrial
</t>
  </si>
  <si>
    <t>El desarrollo industrial</t>
  </si>
  <si>
    <t>Malas prácticas administrativas</t>
  </si>
  <si>
    <t>Dirección General</t>
  </si>
  <si>
    <t xml:space="preserve">Dpto. de Registro y Calificación / Dir. de Servicios de Apoyo a la Industria / Dpto. de Planificación y Desarrollo / </t>
  </si>
  <si>
    <t>Reportes de Auditoría/ Manuales de Procedimientos/ Certificados de Registro/ CRM/ Informe de encuesta de satisfacción/ Insumos Evidenciables</t>
  </si>
  <si>
    <t xml:space="preserve">Estudios publicados/ Informes remitidos/ Resoluciones institucionales/ </t>
  </si>
  <si>
    <t xml:space="preserve">Dir. de Servicios de Apoyo a la Industria / Dir. de Parques, Distritos Industriales y Zonas Francas/ Dpto. de Planificación y Desarrollo / </t>
  </si>
  <si>
    <t>Falta de información y educación: La escasa disponibilidad de información sobre los beneficios de la formalización y la falta de programas de capacitación sobre cómo formalizarse contribuyen a mantener a las MIPYMES en la informalidad.
Exceso de procesos burocráticos: La burocracia excesiva y la complejidad de los trámites necesarios para la formalización pueden desincentivar a los empresarios, quienes prefieren operar de manera informal para evitar estos obstáculos.
Cultura empresarial informal: En muchas regiones, la informalidad se ha normalizado y se percibe como una forma válida de operar. Esta cultura empresarial puede perpetuar la falta de interés en formalizarse.
Competencia internacional: La competencia de grandes empresas y productos importados puede desincentivar a las MIPYMES a exportar.
Desconocimiento de regulaciones internacionales: La falta de información sobre normativas y requisitos de otros países puede resultar en un mayor riesgo y costo para las MIPYMES.</t>
  </si>
  <si>
    <t xml:space="preserve">Dir. de Parques, Distritos Industriales y Zonas Francas/ Dpto. de Planificación y Desarrollo / </t>
  </si>
  <si>
    <t xml:space="preserve">Cotización de Estudios/ Órdenes de Compras y Contrataciones/ Estudios publicados/ Informes remitidos/ Resoluciones institucionales/ </t>
  </si>
  <si>
    <t>Falta de políticas gubernamentales de apoyo a la calidad.
Condiciones macroeconómicas desfavorables.</t>
  </si>
  <si>
    <t>Inversiones insuficientes en infraestructura.
Políticas fiscales restrictivas.
Aumento de la competencia internacional.
Falta de políticas gubernamentales que apoyen la exportación.
Cambios en la demanda internacional y globalización.
Condiciones macroeconómicas inestables.
Regulaciones gubernamentales ineficaces.</t>
  </si>
  <si>
    <t>Cambio acelerado en la tecnología: La rápida evolución tecnológica hace que los programas académicos queden obsoletos rápidamente.
Estructura curricular rígida: Los planes de estudio suelen ser inflexibles y no permiten la rápida adaptación a nuevas demandas.
Escasa colaboración entre empresas y centros de investigación.
Aumento de la competencia internacional que prioriza tecnología avanzada.</t>
  </si>
  <si>
    <t>Cantidad de revisiones a los controles, procedimiento y metodología del Registro Industrial</t>
  </si>
  <si>
    <t>Cantidad de expedientes del Registro Industrial revisados</t>
  </si>
  <si>
    <t>Provincias estudiadas</t>
  </si>
  <si>
    <t>Asesorías financieras brindadas</t>
  </si>
  <si>
    <t>Eventos realizados</t>
  </si>
  <si>
    <t>Eventos de financiamiento realizados</t>
  </si>
  <si>
    <t>Contratos de arrendamiento firmados</t>
  </si>
  <si>
    <t>Naves y espacios industriales</t>
  </si>
  <si>
    <t>Iniciativas lanzadas para mejora de logística para industrias</t>
  </si>
  <si>
    <t>Clústeres, grupos asociativos y encadenamientos productivos creados o en gestación</t>
  </si>
  <si>
    <t>Plataformas, canales, iniciativas y mecanismos de comunicación intersectoriales</t>
  </si>
  <si>
    <t>Formularios de Inscripción / Formularios de Asistencia / Correos electrónicos / Planos / Insumos evidenciales / Minutas de reuniones</t>
  </si>
  <si>
    <t>Dpto. de Encadenamientos Productivos / Dpto. de Comunicaciones</t>
  </si>
  <si>
    <t>Prototipos elaborados por emprendedores asesorados</t>
  </si>
  <si>
    <t>Proyectos emprendedores asesorados y acompañados</t>
  </si>
  <si>
    <t xml:space="preserve">RE-01-I-1
Porcentaje de industrias del sector manufactureo que mejoran indicadores de productividad. </t>
  </si>
  <si>
    <t>Porcentaje de avance</t>
  </si>
  <si>
    <t>Porcentaje de implementación</t>
  </si>
  <si>
    <t>Estudios publicados</t>
  </si>
  <si>
    <t>Programas de promoción implementados</t>
  </si>
  <si>
    <t>Industrias operativas registradas</t>
  </si>
  <si>
    <t>Calificaciones Industriales renovadas</t>
  </si>
  <si>
    <t>Calificaciones Industriales asignadas</t>
  </si>
  <si>
    <t>Registros Industriales asignados</t>
  </si>
  <si>
    <t>Registros Industriales actualizados</t>
  </si>
  <si>
    <t>Calificaciones Industriales emitidas a Distritos Industriales</t>
  </si>
  <si>
    <t>Calificaciones Industriales emitidas a Parques Industriales</t>
  </si>
  <si>
    <t>Asistencias Técnicas de Productividad</t>
  </si>
  <si>
    <t>Encadenamientos productivos</t>
  </si>
  <si>
    <t>RI-01-I-1
Porcentaje de satisfacción de los industriales con las instalaciones ofertadas</t>
  </si>
  <si>
    <t>105,441 Millones de pesos dominicanos</t>
  </si>
  <si>
    <t>Formulario de Diagnostico / Formulario de Inscripción / Formulario de Asistencia / Correos electrónicos / Formulario de  Satisfacción. / Insumos evidenciales</t>
  </si>
  <si>
    <t>Competencia internacional: La competencia de grandes empresas y productos importados puede desincentivar a las MIPYMES a exportar.
Desconocimiento de regulaciones internacionales: La falta de información sobre normativas y requisitos de otros países puede resultar en un mayor riesgo y costo para las MIPYMES.
Inversiones insuficientes en infraestructura.
Políticas fiscales restrictivas.
Aumento de la competencia internacional.
Falta de políticas gubernamentales que apoyen la exportación.
Cambios en la demanda internacional y globalización.
Condiciones macroeconómicas inestables.
Regulaciones gubernamentales ineficaces.</t>
  </si>
  <si>
    <t>37.2 millons de dólares</t>
  </si>
  <si>
    <t>Falta de información y educación: La escasa disponibilidad de información sobre los beneficios de la formalización y la falta de programas de capacitación sobre cómo formalizarse contribuyen a mantener a las MIPYMES en la informalidad.
Exceso de procesos burocráticos: La burocracia excesiva y la complejidad de los trámites necesarios para la formalización pueden desincentivar a los empresarios, quienes prefieren operar de manera informal para evitar estos obstáculos.
Cultura empresarial informal: En muchas regiones, la informalidad se ha normalizado y se percibe como una forma válida de operar. Esta cultura empresarial puede perpetuar la falta de interés en formalizarse.
Inversiones insuficientes en infraestructura.
Políticas fiscales restrictivas.
Aumento de la competencia internacional.
Falta de políticas gubernamentales que apoyen la exportación.
Cambios en la demanda internacional y globalización.
Condiciones macroeconómicas inestables.
Regulaciones gubernamentales ineficaces.</t>
  </si>
  <si>
    <t>Falta de información y educación: La escasa disponibilidad de información sobre los beneficios de la formalización y la falta de programas de capacitación sobre cómo formalizarse contribuyen a mantener a las MIPYMES en la informalidad.   Escasa disponibilidad de información sobre los beneficios de obtener el Registro Industrial.  
Exceso de procesos burocráticos: La burocracia excesiva y la complejidad de los trámites necesarios para la formalización pueden desincentivar a los empresarios, quienes prefieren operar de manera informal para evitar estos obstáculos.
Cultura empresarial informal: En muchas regiones, la informalidad se ha normalizado y se percibe como una forma válida de operar. Esta cultura empresarial puede perpetuar la falta de interés en formalizarse.</t>
  </si>
  <si>
    <t>RI-03-I-1
Porcentaje de industrias manufactureras que cumplen con los requerimetos estabecidos por Proindustria</t>
  </si>
  <si>
    <t>RI-02-I-1
Porcentaje de industrias que mejoran sus procesos de producción</t>
  </si>
  <si>
    <t>RI-01-I-2
Porcentaje de incremento espacios en parques administrados por PROINDUSTRIA</t>
  </si>
  <si>
    <t>RI-01-I-3
Porcentaje de incremento de espacios en distritos industriales administrados por PROINDUSTRIA</t>
  </si>
  <si>
    <t>PE-01-I-01
Porcentaje de ocupación de naves y espacios industriales arrendados</t>
  </si>
  <si>
    <t>RE-01
Impulsada la competitividad industrial del sector manufacturero mediante la modernización industrial, innovación, articulación productiva, transferencia de conocimientos y facilitación comercial</t>
  </si>
  <si>
    <t>RI-01
Satisfecha la demanda para la instalación y creación de parques industriales, zonas francas y distritos industriales</t>
  </si>
  <si>
    <t>RI-02
Impulsada la competitividad industrial
del sector manufacturero mediante la
transformación industrial, innovación,
articulación productiva, transferencia de
conocimientos y facilitación comercial.</t>
  </si>
  <si>
    <t>RI-03
Satisfecha las necesidades de creación y
obtención de Registro Industrial de industrias manufactureras.</t>
  </si>
  <si>
    <t>PE-01
Ocupación de naves y espacios industriales en parques industriales y de zonas francas operadas por PROINDUSTRIA</t>
  </si>
  <si>
    <t>PE-02 
Gestión y manejo de contratos de arrendamientos a industriales</t>
  </si>
  <si>
    <t>PE-02-I-01
Cantidad de solicitudes de contratos de arrendamiento nuevos y renovados</t>
  </si>
  <si>
    <t>PE-03
Estudio de necesidades provinciales de Parques Industriales, Distritos Industriales y Zonas Francas</t>
  </si>
  <si>
    <t>PE-03-I-01
Cantidad de provincias cuyas necesidades han sido evaluadas</t>
  </si>
  <si>
    <t>PROINDUSTRIA</t>
  </si>
  <si>
    <t>TABLA DE RESULTADOS, INDICADORES Y METAS AL 2028</t>
  </si>
  <si>
    <r>
      <t xml:space="preserve">Eje Estratégico 1: </t>
    </r>
    <r>
      <rPr>
        <sz val="11"/>
        <color theme="1"/>
        <rFont val="Arial"/>
        <family val="2"/>
      </rPr>
      <t>Fomento y desarrollo de capacidades de la industria manufacturera</t>
    </r>
  </si>
  <si>
    <r>
      <t xml:space="preserve">Objetivo Estratégico 1: </t>
    </r>
    <r>
      <rPr>
        <sz val="11"/>
        <color theme="1"/>
        <rFont val="Arial"/>
        <family val="2"/>
      </rPr>
      <t>impulsar la competitividad del sector manufacturero mediante la transformación industrial, innovación, articulación constructiva, transferencia de conocimientos y la facilitación comercial</t>
    </r>
  </si>
  <si>
    <t xml:space="preserve">Estrategia </t>
  </si>
  <si>
    <t>Resultados de Efecto</t>
  </si>
  <si>
    <t>Indicador(s)</t>
  </si>
  <si>
    <t>Línea base</t>
  </si>
  <si>
    <t>Meta al 2028</t>
  </si>
  <si>
    <t>Medios de Verificación</t>
  </si>
  <si>
    <t xml:space="preserve">Responsable  </t>
  </si>
  <si>
    <t>Involucrados</t>
  </si>
  <si>
    <t>Cronograma</t>
  </si>
  <si>
    <t xml:space="preserve">Requerimientos Financieros </t>
  </si>
  <si>
    <t>Requerimientos no Financieros</t>
  </si>
  <si>
    <t>Años</t>
  </si>
  <si>
    <t>Dirección de Apoyo a la Industria</t>
  </si>
  <si>
    <t>RI-08</t>
  </si>
  <si>
    <t>RI-08-I-1</t>
  </si>
  <si>
    <t>RI-12</t>
  </si>
  <si>
    <t>RI-06</t>
  </si>
  <si>
    <t>RI-06-I-1</t>
  </si>
  <si>
    <t>RE-02</t>
  </si>
  <si>
    <t>RE-02-I-2</t>
  </si>
  <si>
    <t>RE-02-I-1</t>
  </si>
  <si>
    <t>RE-02-I-3</t>
  </si>
  <si>
    <t>RI-04</t>
  </si>
  <si>
    <t>RI-04-I-1</t>
  </si>
  <si>
    <t>RI-07</t>
  </si>
  <si>
    <t>RI-07-I-1</t>
  </si>
  <si>
    <t>RI-11</t>
  </si>
  <si>
    <t>RI-11-I-1</t>
  </si>
  <si>
    <t>RI-13</t>
  </si>
  <si>
    <t>RI-13-I-1</t>
  </si>
  <si>
    <t>RI-05</t>
  </si>
  <si>
    <t>RI-05-I-1</t>
  </si>
  <si>
    <t>EST-04</t>
  </si>
  <si>
    <t>Dirección Administrativa y Financiera</t>
  </si>
  <si>
    <t>RI-09</t>
  </si>
  <si>
    <t>RI-09-I-1</t>
  </si>
  <si>
    <t>Dirección Parques, Distritos Industriales y Zonas Francas</t>
  </si>
  <si>
    <t>RI-10</t>
  </si>
  <si>
    <t>RI-10-I-1</t>
  </si>
  <si>
    <t>Dpto. de Comunicaciones</t>
  </si>
  <si>
    <t>Eje Estratégico 2: Fortalecimiento de la gestión Institucional</t>
  </si>
  <si>
    <t>Objetivo Estratégico 2:  Asegurar la efectividad de la labor misional e institucional, mediante la eficientización de los procesos internos  y el desarrollo del talento humano</t>
  </si>
  <si>
    <t>EST-05</t>
  </si>
  <si>
    <t>Normativización y</t>
  </si>
  <si>
    <t>estandarización</t>
  </si>
  <si>
    <t>de la calidad de la gestión</t>
  </si>
  <si>
    <t>institucional.</t>
  </si>
  <si>
    <t>Incrementado el desempeño institucional de PROINDUSTRIA.</t>
  </si>
  <si>
    <t>Índice de desempeño institucional.</t>
  </si>
  <si>
    <t>Informe de medición</t>
  </si>
  <si>
    <t>Dpto. de planificación y desarrollo</t>
  </si>
  <si>
    <t>N/A </t>
  </si>
  <si>
    <t>Personal del Dpto. de PyD para Seguimiento</t>
  </si>
  <si>
    <t>Cambio de requerimientos de evaluación. </t>
  </si>
  <si>
    <t>Índice de Cumplimiento Global de los Indicadores de desempeño de la administración pública.</t>
  </si>
  <si>
    <t>SISMAP 81.22%</t>
  </si>
  <si>
    <t>SISMAP 95%</t>
  </si>
  <si>
    <t>Plataforma SISMAP</t>
  </si>
  <si>
    <t>Dpto. de RRHH</t>
  </si>
  <si>
    <t>N/A  </t>
  </si>
  <si>
    <t xml:space="preserve">Plataformas digitales institucionales funcionando. </t>
  </si>
  <si>
    <t>Personal del Dpto. de PyD y de RRHH para Seguimiento </t>
  </si>
  <si>
    <t>Cambio de requerimientos de evaluación.</t>
  </si>
  <si>
    <t>Lentitud en la evaluación de evidencia por parte de entidad evaluadora  </t>
  </si>
  <si>
    <t>Transparencia 97.21%</t>
  </si>
  <si>
    <t>Índice de transparencia estandarizada</t>
  </si>
  <si>
    <t>Oficina de Acceso a la Información</t>
  </si>
  <si>
    <t xml:space="preserve"> Plataformas digitales institucionales funcionando. </t>
  </si>
  <si>
    <t>Personal del Dpto. de PyD y de OAI para Seguimiento </t>
  </si>
  <si>
    <t>Lentitud en la evaluación de evidencia por parte de entidad evaluadora   </t>
  </si>
  <si>
    <t>Desempeño de servidores (76%)</t>
  </si>
  <si>
    <t>Informe de acuerdo de desempeño</t>
  </si>
  <si>
    <t> N/A </t>
  </si>
  <si>
    <t>Personal del Dpto. de RRHH para Seguimiento </t>
  </si>
  <si>
    <t>Retraso en entrega de reportes. </t>
  </si>
  <si>
    <t>SISCOMPRAS  74.49%</t>
  </si>
  <si>
    <t>Indicador de uso del SISCOMPRAS</t>
  </si>
  <si>
    <t>Personal de la Div. de Compras y Contrataciones para Seguimiento  </t>
  </si>
  <si>
    <t>Cambio de requerimientos de evaluación </t>
  </si>
  <si>
    <t>Iniciativas Presidenciales 100%</t>
  </si>
  <si>
    <t xml:space="preserve">Plataforma de iniciativas presidenciales </t>
  </si>
  <si>
    <t>Personal del Dpto. de PyD para Seguimiento  </t>
  </si>
  <si>
    <t>ITICGE 19.20%</t>
  </si>
  <si>
    <t>Plataforma ITICGE</t>
  </si>
  <si>
    <t>Dpto. TIC</t>
  </si>
  <si>
    <t>Personal del Dpto. de PyD y de TIC para Seguimiento </t>
  </si>
  <si>
    <t> Cambio de requerimientos de evaluación.</t>
  </si>
  <si>
    <t>NOBACI 85.4%</t>
  </si>
  <si>
    <t>Plataforma NOBACI</t>
  </si>
  <si>
    <t>Materiales impresos. Combustible para Mensajería </t>
  </si>
  <si>
    <t>Personal del Dpto. de PyD y de RRHH para Seguimiento  </t>
  </si>
  <si>
    <t>Índice de Satisfacción del Cliente Interno y externo.</t>
  </si>
  <si>
    <t>Encuesta de satisfacción ciudadana</t>
  </si>
  <si>
    <t>Dpto. de Planificación y Desarrollo</t>
  </si>
  <si>
    <t>91 </t>
  </si>
  <si>
    <t> Materiales impresos. Combustible para implementación de encuestas a través de personal de la institución.</t>
  </si>
  <si>
    <t>Servicio de Internet</t>
  </si>
  <si>
    <t> Baja participación de ciudadanos en las encuestas</t>
  </si>
  <si>
    <t>Archivo Central restructurado, modernizado y automatizado según las normas establecidas en la ley de Archivos 481-08, del Archivo General de la Nación y su reglamento de Aplicación Decreto 129-10.</t>
  </si>
  <si>
    <t>Cumplimiento con la normativa y necesidades de Archivo Central de PROINDUSTRIA.</t>
  </si>
  <si>
    <t>Reportes de implementación</t>
  </si>
  <si>
    <t>Reportes de operación de Sección de Correspondencia y Archivo</t>
  </si>
  <si>
    <t>Sección de Correspondencia y Archivo</t>
  </si>
  <si>
    <t>Dirección Administrativa Financiera</t>
  </si>
  <si>
    <t>División de Compras y Contrataciones</t>
  </si>
  <si>
    <t>Contratación de Servicios y equipos para adecuación de Archivo Central</t>
  </si>
  <si>
    <t>Personal de Archivo</t>
  </si>
  <si>
    <t>No disponibilidad presupuestaria</t>
  </si>
  <si>
    <t>EST-06</t>
  </si>
  <si>
    <t>Programa de gestión del cambio.</t>
  </si>
  <si>
    <t>Identificado el personal con la cultura tangible e intangible.</t>
  </si>
  <si>
    <t>Porcentaje del personal que se identifican con la cultura institucional / tasa de gestión del cambio / condición de ejecución.</t>
  </si>
  <si>
    <t>Encuesta de Clima Laboral (80%) / (agregar indicadores)</t>
  </si>
  <si>
    <t>Estudio sobre gestión del cambio</t>
  </si>
  <si>
    <t>84 </t>
  </si>
  <si>
    <t> Materiales impresos.</t>
  </si>
  <si>
    <t>Alta rotación de personal. </t>
  </si>
  <si>
    <t>EST-07</t>
  </si>
  <si>
    <t>Fortalecimiento de la gestión y desarrollo de los Recursos Humanos.</t>
  </si>
  <si>
    <t>Incrementado los niveles de desempeño de los servidores.</t>
  </si>
  <si>
    <t>Porcentaje del personal con desempeño por encima de la media.</t>
  </si>
  <si>
    <t>Informe de evaluación de desempeño</t>
  </si>
  <si>
    <t> 80</t>
  </si>
  <si>
    <t>  Materiales impresos.</t>
  </si>
  <si>
    <t>Personal del Dpto. de RRHH para Seguimiento  </t>
  </si>
  <si>
    <t> Alta rotación de personal</t>
  </si>
  <si>
    <t>Eficientizados los procesos administrativos de Recursos Humanos.</t>
  </si>
  <si>
    <t>RE-12-I-1</t>
  </si>
  <si>
    <t xml:space="preserve">Porcentaje de cumplimiento de los servicios de recursos humanos. </t>
  </si>
  <si>
    <t>85% (Validar con POA)</t>
  </si>
  <si>
    <t>Informes de seguimiento al POA</t>
  </si>
  <si>
    <t>87 </t>
  </si>
  <si>
    <t>90 </t>
  </si>
  <si>
    <t>92 </t>
  </si>
  <si>
    <t>95 </t>
  </si>
  <si>
    <t>Servicio de Internet </t>
  </si>
  <si>
    <t>Pérdida de archivos físicos </t>
  </si>
  <si>
    <t>EST-08</t>
  </si>
  <si>
    <t>Eficientización de la gestión administrativa-financiera.</t>
  </si>
  <si>
    <t xml:space="preserve">Asegurada la continuidad de las operaciones.  </t>
  </si>
  <si>
    <t>Porcentaje de cumplimiento con los requerimientos demandados que han sido aprobados.</t>
  </si>
  <si>
    <t>70% (Validar con POA)</t>
  </si>
  <si>
    <t>80 </t>
  </si>
  <si>
    <t>85 </t>
  </si>
  <si>
    <t>Baja en la recaudación </t>
  </si>
  <si>
    <t>Eficientizada la gestión financiera.</t>
  </si>
  <si>
    <t>Índice de Gestión Presupuestaria.</t>
  </si>
  <si>
    <t>Informe de ejecución presupuestaria</t>
  </si>
  <si>
    <t>65 </t>
  </si>
  <si>
    <t>Bajo cumplimiento de metas.</t>
  </si>
  <si>
    <t>Cambio de metas o prioridades estratégicas. </t>
  </si>
  <si>
    <t>Optimización de la infraestructura de tecnología y sistemas de información.</t>
  </si>
  <si>
    <t>Asegurada la continuidad de las operaciones mediante la implementación de un Site (portal)Alterno.</t>
  </si>
  <si>
    <t>Porcentaje de la plataforma TIC disponible.</t>
  </si>
  <si>
    <t>Informes de seguimiento plataforma digital</t>
  </si>
  <si>
    <t>37 </t>
  </si>
  <si>
    <t>Servicio de Internet. Compra de licencias de Software  </t>
  </si>
  <si>
    <t> Ataques informáticos.</t>
  </si>
  <si>
    <t>Falta de presupuesto para implementación</t>
  </si>
  <si>
    <t>Garantizada la integridad de las informaciones de PROINDUSTRIA.</t>
  </si>
  <si>
    <t>Porcentaje de ataques detenidos.</t>
  </si>
  <si>
    <t>Plataformas de ciberseguridad</t>
  </si>
  <si>
    <t>23 </t>
  </si>
  <si>
    <t> Falta de presupuesto para implementación</t>
  </si>
  <si>
    <t>Automatizados los procesos misionales, de apoyo y transversales de PROINDUSTRIA.</t>
  </si>
  <si>
    <t xml:space="preserve">Porcentaje de automatización de procesos. </t>
  </si>
  <si>
    <t>Informe de implementación de procesos</t>
  </si>
  <si>
    <t> 15</t>
  </si>
  <si>
    <t> Falta de presupuesto para implementación.</t>
  </si>
  <si>
    <t>Problemas con el suministro eléctrico </t>
  </si>
  <si>
    <t>Satisfechos los requerimientos de los usuarios con los servicios TIC.</t>
  </si>
  <si>
    <t>Porcentaje de satisfacción de los usuarios con los servicios TIC.</t>
  </si>
  <si>
    <t>Encuesta de satisfacción a los usuarios internos</t>
  </si>
  <si>
    <t> 20</t>
  </si>
  <si>
    <t xml:space="preserve">Servicio de Internet. </t>
  </si>
  <si>
    <t> Baja participación en las encuestas.</t>
  </si>
  <si>
    <t>Gestión y posicionamiento de la imagen institucional.</t>
  </si>
  <si>
    <t>Valorada positivamente la imagen y reputación institucional de PROINDUSTRIA.</t>
  </si>
  <si>
    <t>Porcentaje de valoración del publico externo.</t>
  </si>
  <si>
    <t>Carta Compromiso 90% + Promedio de impacto en Redes Sociales (pendiente)</t>
  </si>
  <si>
    <t>Valoración redes sociales</t>
  </si>
  <si>
    <t> 24</t>
  </si>
  <si>
    <r>
      <t> Baja participación en las encuestas</t>
    </r>
    <r>
      <rPr>
        <sz val="8"/>
        <color rgb="FF000000"/>
        <rFont val="Arial"/>
        <family val="2"/>
      </rPr>
      <t> </t>
    </r>
  </si>
  <si>
    <t>Porcentaje de valoración del publico interno</t>
  </si>
  <si>
    <t>Encuesta de Clima Laboral (80%)</t>
  </si>
  <si>
    <t> Encuesta de satisfacción a los usuarios internos</t>
  </si>
  <si>
    <t>EST-02 Programa de innovación y mejora continua de los procesos industriales</t>
  </si>
  <si>
    <t>Depto. de Planificación y Desarrollo
Dir. Parques, Distritos Industriales y Zonas Francas</t>
  </si>
  <si>
    <t>Reportes de servicios ofrecidos
Fotografías</t>
  </si>
  <si>
    <t>Contratación de 
personal técnico
Compra de Vehículos
Gastos de representación
Insumos de mantenimiento de infraestructura</t>
  </si>
  <si>
    <t>Cambio de gestión
Disponibilidad presupuestaria</t>
  </si>
  <si>
    <t>Modificaciones a leyes de incentivos industriales
Bajo interés de industriales en formalización
Disponibilidad Presupuestaria
Cambio de Gestión</t>
  </si>
  <si>
    <t>Gestiones administrativas
Gestiones de seguimiento a estadísticas
Desarrollo de software (CRM, software para digitalizar servicios institucionales)
Interoperabilidad con otras instituciones para intercambio de documentación digital</t>
  </si>
  <si>
    <t>EST-01
Programa de instalación de empresas y creación de nuevos parques, zonas francas y distritos industriales</t>
  </si>
  <si>
    <t>EST-03  Fomento para la obtención de Registro Industrial y creación de industrias manufactureras.</t>
  </si>
  <si>
    <t>Gestiones administrativas
Gestiones de seguimiento a estadísticas
Diseño de Planos Arquitectónicos
Labores de Ingeniería Civil y Topografía</t>
  </si>
  <si>
    <t>Dirección General
Dpto. Jurídico
Div. Técnica de Control Patrimonial</t>
  </si>
  <si>
    <t>Contratación de 
personal técnico
Compra de Vehículos
Gastos de representación
Insumos de mantenimiento de infraestructura
Infraestructura tecnológica mejorada
Gastos en publicidad y promoción</t>
  </si>
  <si>
    <t>Contratos de arrendamiento.
Reportes estadísticos.
Fotografías.</t>
  </si>
  <si>
    <t>Reportes de servicios ofrecidos
Reportes estadísticos.</t>
  </si>
  <si>
    <t>RI-14</t>
  </si>
  <si>
    <t>RI-14-I-1</t>
  </si>
  <si>
    <t>RE-14-I-2</t>
  </si>
  <si>
    <t>PE-04
Fomento de transformación de parques industriales y de zonas francas al modelo EcoParques Industriales</t>
  </si>
  <si>
    <t>PE-04-I-01
Porcentaje de avance de diseño de Modelo de Ecoparque Industrial</t>
  </si>
  <si>
    <t>Diseño realizado</t>
  </si>
  <si>
    <t xml:space="preserve">Cotizaciones / Planos realizados/ Informes remitidos/ Resoluciones institucionales/ </t>
  </si>
  <si>
    <t>Dir. de Parques, Distritos Industriales y Zonas Francas</t>
  </si>
  <si>
    <t>Dpto. de Diseño y Desarrollo de Proyectos Industriales / Dpto. de Negocios e Inversiones / Dpto. de Gestión y Seguimiento a Parques, Distritos Industriales y Zonas Francas</t>
  </si>
  <si>
    <t>PE-05
Fortalecimiento la infraestructura logística nacional para el sector industrial manufacturero</t>
  </si>
  <si>
    <t>PE-06-I-01
Cantidad de encadenamientos productivos fomentados</t>
  </si>
  <si>
    <t xml:space="preserve">PE-06-I-02
Cantidad de rondas de negocios </t>
  </si>
  <si>
    <t>PE-06-I-03
Cantidad de iniciativas de colaboración entre sectores y regímenes</t>
  </si>
  <si>
    <t>PE-06-I-04
Cantidad de canales de comunicación entre sectores académico e industrial diseñados y en operación</t>
  </si>
  <si>
    <t>PE-07-I-01
Cantidad de asesorías  financieras para industrias, atendidas mediante servicios e iniciativas de PROINDUSTRIA</t>
  </si>
  <si>
    <t>PE-07-I-02
Ferias de Financiamiento entre Sector Financiero e Industriales</t>
  </si>
  <si>
    <t>PE-07
Vinculación de MIPYMES industriales con el sector financiero</t>
  </si>
  <si>
    <t>PE-06
Fomento asociativo para el sector industrial manufacturero y colaboración entre distintos regímenes y sectores</t>
  </si>
  <si>
    <t>PE-04-I-02
Cantidad de parques industriales y de zonas francas con implementación de medidas para su transformación en EcoParques Industriales</t>
  </si>
  <si>
    <t>Parques con medidas transformativas implementadas</t>
  </si>
  <si>
    <t>PE-05-I-01
Cantidad de iniciativas para fortalecimiento de logística creados e implementados a favor de las industrias, incluyendo centros de acopio de materia prima</t>
  </si>
  <si>
    <t>Subdirección Técnica / Dpto. de Planificación y Desarrollo</t>
  </si>
  <si>
    <t>PE-08-I-01
 Cantidad de emprendimientos industriales asesorados en etapa de preincubación, incubación y aceleración de empresas</t>
  </si>
  <si>
    <t>PE-08-I-02
Cantidad de emprendimientos asesorados que elaboran prototipos gracias a los servicios de PROINDUSTRIA</t>
  </si>
  <si>
    <t>PE-08
Incubación y Aceleración de Industrias en proceso de desarrollo</t>
  </si>
  <si>
    <t>PE-09
Relanzamiento y Expansión de PROINCUBE y Desarrollo del Ecosistema de Startups Industriales en Rep. Dominicana</t>
  </si>
  <si>
    <t xml:space="preserve">PE-09-I-01
Porcentaje de avance de construcción y lanzamiento centros de prototipado </t>
  </si>
  <si>
    <t>PE-10-I-01
Porcentaje de implementación de Proyecto Follow-Up</t>
  </si>
  <si>
    <t>PE-10
Capacitaciones para el Desarrollo y Promoción de Nuevas Industrias mediante el Proyecto Follow-Up para la Aceleración de Innovación</t>
  </si>
  <si>
    <t>PE-11-I-01
Cantidad de estudios sectoriales y subsectoriales oficiales realizados, analizados y publicados por PROINDUSTRIA</t>
  </si>
  <si>
    <t>PE-11
Obtención y mejora de información estratégica, oficial y exclusiva para el sector manufacturero dominicano</t>
  </si>
  <si>
    <t>PE-11-I-02
Avance de creación e implementación del "Observatorio Nacional del Sector Industrial Manufacturero</t>
  </si>
  <si>
    <t>PE-12-I-01
Cantidad de Asistencias Técnicas en Mejora de Productividad impartidas</t>
  </si>
  <si>
    <t>PE-12
Asistencia Técnica en Mejora de la Productividad en las industrias</t>
  </si>
  <si>
    <t>PE-13 Programas de Capacitación para la Industria Manufacturera</t>
  </si>
  <si>
    <t>PE-13-I-01 
Cantidad de capacitaciones impartidas</t>
  </si>
  <si>
    <t>Capacitaciones impartidas</t>
  </si>
  <si>
    <t>PE-14
Registro Industrial y Calificación Industrial</t>
  </si>
  <si>
    <t>PE-14-I-01
Cantidad de Registros industriales nuevos por año, promediados</t>
  </si>
  <si>
    <t>PE-14-I-02
Cantidad de Registros industriales actualizados por año, promedio</t>
  </si>
  <si>
    <t>PE-14-I-03
Cantidad de Calificaciones industriales nuevas por año, promediados</t>
  </si>
  <si>
    <t>PE-14-I-04
Cantidad de Calificaciones industriales renovadas por año, promedio</t>
  </si>
  <si>
    <t>PE-14-I-05
Porcentaje de industrias manufactureras con Registro y Calificación Industrial</t>
  </si>
  <si>
    <t>PE-14-I-06
Cantidad de distritos industriales con calificación industrial nueva</t>
  </si>
  <si>
    <t>PE-14-I-07
Cantidad de parques industriales calificados.</t>
  </si>
  <si>
    <t>PE-14-I-08
Cantidad de programas de promoción y sensibilización de Calificación Industrial  implementados</t>
  </si>
  <si>
    <t>PE-15-I-01
Cantidad de revisiones a los controles, procedimiento y metodología del Registro Industrial</t>
  </si>
  <si>
    <t>PE-15-I-02
Cantidad de revisiones a los datos del Registro Industrial, en proceso, en necesidad de revisión y entregados</t>
  </si>
  <si>
    <t>PE-15
Proyecto de Auditoria y Modernización de procedimiento y base de datos del Registro Industrial</t>
  </si>
  <si>
    <t>Div. de Fomento a la Innovación</t>
  </si>
  <si>
    <t>EST-4</t>
  </si>
  <si>
    <t xml:space="preserve">EST-09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</si>
</sst>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21">
    <font>
      <sz val="11"/>
      <color theme="1"/>
      <name val="Aptos Narrow"/>
      <family val="2"/>
      <scheme val="minor"/>
    </font>
    <font>
      <b/>
      <sz val="11"/>
      <color rgb="FF000000"/>
      <name val="TimesNewRomanPS-BoldMT"/>
    </font>
    <font>
      <b/>
      <i/>
      <sz val="11"/>
      <color rgb="FF000000"/>
      <name val="TimesNewRomanPS-BoldItalicMT"/>
    </font>
    <font>
      <b/>
      <sz val="11"/>
      <color theme="0"/>
      <name val="TimesNewRomanPS-BoldMT"/>
    </font>
    <font>
      <sz val="11"/>
      <color theme="1"/>
      <name val="Aptos Narrow"/>
      <family val="2"/>
      <scheme val="minor"/>
    </font>
    <font>
      <b/>
      <sz val="11"/>
      <color rgb="FF000000"/>
      <name val="TimesNewRomanPS-BoldItalicMT"/>
    </font>
    <font>
      <sz val="10"/>
      <color rgb="FF000000"/>
      <name val="Aptos Narrow"/>
      <family val="2"/>
      <scheme val="minor"/>
    </font>
    <font>
      <sz val="10"/>
      <name val="Arial"/>
      <family val="2"/>
    </font>
    <font>
      <b/>
      <sz val="11"/>
      <color rgb="FF000000"/>
      <name val="TimesNewRomanPS-BoldItalicMT"/>
      <charset val="1"/>
    </font>
    <font>
      <b/>
      <sz val="11"/>
      <name val="TimesNewRomanPS-BoldItalicMT"/>
    </font>
    <font>
      <b/>
      <sz val="11"/>
      <color theme="1"/>
      <name val="Aptos Narrow"/>
      <family val="2"/>
      <scheme val="minor"/>
    </font>
    <font>
      <b/>
      <sz val="11"/>
      <color theme="1"/>
      <name val="Aptos Narrow"/>
      <scheme val="minor"/>
    </font>
    <font>
      <b/>
      <sz val="10"/>
      <name val="Arial"/>
      <family val="2"/>
    </font>
    <font>
      <sz val="12"/>
      <color theme="1"/>
      <name val="Times New Roman"/>
      <family val="1"/>
    </font>
    <font>
      <b/>
      <sz val="10"/>
      <color theme="1"/>
      <name val="Arial"/>
      <family val="2"/>
    </font>
    <font>
      <b/>
      <sz val="11"/>
      <color theme="1"/>
      <name val="Arial"/>
      <family val="2"/>
    </font>
    <font>
      <sz val="11"/>
      <color theme="1"/>
      <name val="Arial"/>
      <family val="2"/>
    </font>
    <font>
      <b/>
      <sz val="10"/>
      <color rgb="FFFFFFFF"/>
      <name val="Arial"/>
      <family val="2"/>
    </font>
    <font>
      <sz val="8"/>
      <color theme="1"/>
      <name val="Arial"/>
      <family val="2"/>
    </font>
    <font>
      <sz val="8"/>
      <color rgb="FF000000"/>
      <name val="Arial"/>
      <family val="2"/>
    </font>
    <font>
      <b/>
      <sz val="8"/>
      <color rgb="FF000000"/>
      <name val="Arial"/>
      <family val="2"/>
    </font>
  </fonts>
  <fills count="10">
    <fill>
      <patternFill patternType="none"/>
    </fill>
    <fill>
      <patternFill patternType="gray125"/>
    </fill>
    <fill>
      <patternFill patternType="solid">
        <fgColor theme="3" tint="0.499984740745262"/>
        <bgColor indexed="64"/>
      </patternFill>
    </fill>
    <fill>
      <patternFill patternType="solid">
        <fgColor theme="3" tint="0.89999084444715716"/>
        <bgColor indexed="64"/>
      </patternFill>
    </fill>
    <fill>
      <patternFill patternType="solid">
        <fgColor theme="3" tint="9.9978637043366805E-2"/>
        <bgColor indexed="64"/>
      </patternFill>
    </fill>
    <fill>
      <patternFill patternType="solid">
        <fgColor theme="0"/>
        <bgColor indexed="64"/>
      </patternFill>
    </fill>
    <fill>
      <patternFill patternType="solid">
        <fgColor theme="0"/>
        <bgColor rgb="FFFFFF00"/>
      </patternFill>
    </fill>
    <fill>
      <patternFill patternType="solid">
        <fgColor rgb="FFFFFFFF"/>
        <bgColor indexed="64"/>
      </patternFill>
    </fill>
    <fill>
      <patternFill patternType="solid">
        <fgColor rgb="FFFF0000"/>
        <bgColor indexed="64"/>
      </patternFill>
    </fill>
    <fill>
      <patternFill patternType="solid">
        <fgColor rgb="FF00206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5">
    <xf numFmtId="0" fontId="0" fillId="0" borderId="0"/>
    <xf numFmtId="9" fontId="4" fillId="0" borderId="0" applyFont="0" applyFill="0" applyBorder="0" applyAlignment="0" applyProtection="0"/>
    <xf numFmtId="0" fontId="6" fillId="0" borderId="0"/>
    <xf numFmtId="43" fontId="4" fillId="0" borderId="0" applyFont="0" applyFill="0" applyBorder="0" applyAlignment="0" applyProtection="0"/>
    <xf numFmtId="44" fontId="4" fillId="0" borderId="0" applyFont="0" applyFill="0" applyBorder="0" applyAlignment="0" applyProtection="0"/>
  </cellStyleXfs>
  <cellXfs count="200">
    <xf numFmtId="0" fontId="0" fillId="0" borderId="0" xfId="0"/>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3" fillId="2" borderId="1"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0" fillId="0" borderId="10" xfId="0" applyBorder="1"/>
    <xf numFmtId="0" fontId="0" fillId="0" borderId="11" xfId="0" applyBorder="1"/>
    <xf numFmtId="0" fontId="0" fillId="0" borderId="12" xfId="0" applyBorder="1"/>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0" fontId="2" fillId="5" borderId="5" xfId="0" applyFont="1" applyFill="1" applyBorder="1" applyAlignment="1">
      <alignment vertical="center" wrapText="1"/>
    </xf>
    <xf numFmtId="164" fontId="5" fillId="5" borderId="1" xfId="3"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9" fontId="5" fillId="5" borderId="1" xfId="1" applyFont="1" applyFill="1" applyBorder="1" applyAlignment="1">
      <alignment horizontal="center" vertical="center" wrapText="1"/>
    </xf>
    <xf numFmtId="0" fontId="8" fillId="6" borderId="1" xfId="0" applyFont="1" applyFill="1" applyBorder="1" applyAlignment="1">
      <alignment horizontal="center" vertical="center" wrapText="1"/>
    </xf>
    <xf numFmtId="0" fontId="5" fillId="5" borderId="1" xfId="0" applyFont="1" applyFill="1" applyBorder="1" applyAlignment="1">
      <alignment vertical="center" wrapText="1"/>
    </xf>
    <xf numFmtId="3" fontId="5" fillId="5" borderId="7" xfId="0" applyNumberFormat="1" applyFont="1" applyFill="1" applyBorder="1" applyAlignment="1">
      <alignment horizontal="center" vertical="center" wrapText="1"/>
    </xf>
    <xf numFmtId="43" fontId="7" fillId="5" borderId="7" xfId="0" applyNumberFormat="1" applyFont="1" applyFill="1" applyBorder="1" applyAlignment="1">
      <alignment horizontal="center" vertical="center"/>
    </xf>
    <xf numFmtId="9" fontId="5" fillId="5" borderId="1" xfId="0" applyNumberFormat="1" applyFont="1" applyFill="1" applyBorder="1" applyAlignment="1">
      <alignment horizontal="center" vertical="center" wrapText="1"/>
    </xf>
    <xf numFmtId="43" fontId="7" fillId="5" borderId="1" xfId="0" applyNumberFormat="1" applyFont="1" applyFill="1" applyBorder="1" applyAlignment="1">
      <alignment horizontal="center" vertical="center" wrapText="1"/>
    </xf>
    <xf numFmtId="0" fontId="5" fillId="5" borderId="1" xfId="0" applyNumberFormat="1" applyFont="1" applyFill="1" applyBorder="1" applyAlignment="1">
      <alignment horizontal="center" vertical="center" wrapText="1"/>
    </xf>
    <xf numFmtId="0" fontId="0" fillId="0" borderId="0" xfId="0" applyAlignment="1">
      <alignment wrapText="1"/>
    </xf>
    <xf numFmtId="0" fontId="10" fillId="0" borderId="0" xfId="0" applyFont="1" applyAlignment="1">
      <alignment wrapText="1"/>
    </xf>
    <xf numFmtId="0" fontId="12" fillId="5" borderId="1" xfId="0" applyNumberFormat="1" applyFont="1" applyFill="1" applyBorder="1" applyAlignment="1">
      <alignment vertical="center" wrapText="1"/>
    </xf>
    <xf numFmtId="0" fontId="12" fillId="5" borderId="1" xfId="0" applyNumberFormat="1" applyFont="1" applyFill="1" applyBorder="1" applyAlignment="1">
      <alignment horizontal="center" vertical="center" wrapText="1"/>
    </xf>
    <xf numFmtId="0" fontId="10" fillId="0" borderId="0" xfId="0" applyNumberFormat="1" applyFont="1" applyAlignment="1">
      <alignment wrapText="1"/>
    </xf>
    <xf numFmtId="0" fontId="17" fillId="8" borderId="30" xfId="0" applyFont="1" applyFill="1" applyBorder="1" applyAlignment="1">
      <alignment horizontal="center" vertical="center" wrapText="1"/>
    </xf>
    <xf numFmtId="0" fontId="17" fillId="8" borderId="33" xfId="0" applyFont="1" applyFill="1" applyBorder="1" applyAlignment="1">
      <alignment horizontal="center" vertical="center" wrapText="1"/>
    </xf>
    <xf numFmtId="0" fontId="13" fillId="0" borderId="0" xfId="0" applyFont="1" applyAlignment="1">
      <alignment vertical="center" wrapText="1"/>
    </xf>
    <xf numFmtId="0" fontId="17" fillId="9" borderId="33" xfId="0" applyFont="1" applyFill="1" applyBorder="1" applyAlignment="1">
      <alignment horizontal="center" vertical="center" wrapText="1"/>
    </xf>
    <xf numFmtId="0" fontId="18" fillId="7" borderId="34" xfId="0" applyFont="1" applyFill="1" applyBorder="1" applyAlignment="1">
      <alignment vertical="center" wrapText="1"/>
    </xf>
    <xf numFmtId="0" fontId="18" fillId="7" borderId="35" xfId="0" applyFont="1" applyFill="1" applyBorder="1" applyAlignment="1">
      <alignment vertical="center" wrapText="1"/>
    </xf>
    <xf numFmtId="0" fontId="0" fillId="7" borderId="33" xfId="0" applyFill="1" applyBorder="1" applyAlignment="1">
      <alignment vertical="center" wrapText="1"/>
    </xf>
    <xf numFmtId="0" fontId="0" fillId="7" borderId="35" xfId="0" applyFill="1" applyBorder="1" applyAlignment="1">
      <alignment vertical="center" wrapText="1"/>
    </xf>
    <xf numFmtId="0" fontId="18" fillId="7" borderId="33" xfId="0" applyFont="1" applyFill="1" applyBorder="1" applyAlignment="1">
      <alignment vertical="center" wrapText="1"/>
    </xf>
    <xf numFmtId="0" fontId="18" fillId="0" borderId="35" xfId="0" applyFont="1" applyBorder="1" applyAlignment="1">
      <alignment vertical="center" wrapText="1"/>
    </xf>
    <xf numFmtId="0" fontId="0" fillId="0" borderId="35" xfId="0" applyBorder="1" applyAlignment="1">
      <alignment vertical="center" wrapText="1"/>
    </xf>
    <xf numFmtId="0" fontId="0" fillId="0" borderId="33" xfId="0" applyBorder="1" applyAlignment="1">
      <alignment vertical="center" wrapText="1"/>
    </xf>
    <xf numFmtId="0" fontId="0" fillId="7" borderId="34" xfId="0" applyFill="1" applyBorder="1" applyAlignment="1">
      <alignment vertical="center" wrapText="1"/>
    </xf>
    <xf numFmtId="0" fontId="0" fillId="7" borderId="30" xfId="0" applyFill="1" applyBorder="1" applyAlignment="1">
      <alignment vertical="center" wrapText="1"/>
    </xf>
    <xf numFmtId="0" fontId="13" fillId="0" borderId="32" xfId="0" applyFont="1" applyBorder="1" applyAlignment="1">
      <alignment vertical="center" wrapText="1"/>
    </xf>
    <xf numFmtId="0" fontId="19" fillId="7" borderId="35" xfId="0" applyFont="1" applyFill="1" applyBorder="1" applyAlignment="1">
      <alignment vertical="center" wrapText="1"/>
    </xf>
    <xf numFmtId="0" fontId="20" fillId="7" borderId="35" xfId="0" applyFont="1" applyFill="1" applyBorder="1" applyAlignment="1">
      <alignment vertical="center" wrapText="1"/>
    </xf>
    <xf numFmtId="0" fontId="19" fillId="0" borderId="35" xfId="0" applyFont="1" applyBorder="1" applyAlignment="1">
      <alignment vertical="center" wrapText="1"/>
    </xf>
    <xf numFmtId="0" fontId="20" fillId="7" borderId="33" xfId="0" applyFont="1" applyFill="1" applyBorder="1" applyAlignment="1">
      <alignment vertical="center" wrapText="1"/>
    </xf>
    <xf numFmtId="0" fontId="19" fillId="7" borderId="33" xfId="0" applyFont="1" applyFill="1" applyBorder="1" applyAlignment="1">
      <alignment vertical="center" wrapText="1"/>
    </xf>
    <xf numFmtId="0" fontId="18" fillId="7" borderId="30" xfId="0" applyFont="1" applyFill="1" applyBorder="1" applyAlignment="1">
      <alignment vertical="center" wrapText="1"/>
    </xf>
    <xf numFmtId="0" fontId="19" fillId="7" borderId="34" xfId="0" applyFont="1" applyFill="1" applyBorder="1" applyAlignment="1">
      <alignment vertical="center" wrapText="1"/>
    </xf>
    <xf numFmtId="0" fontId="13" fillId="0" borderId="0" xfId="0" applyFont="1" applyBorder="1" applyAlignment="1">
      <alignment vertical="center" wrapText="1"/>
    </xf>
    <xf numFmtId="0" fontId="17" fillId="8" borderId="26" xfId="0" applyFont="1" applyFill="1" applyBorder="1" applyAlignment="1">
      <alignment horizontal="center" vertical="center" wrapText="1"/>
    </xf>
    <xf numFmtId="0" fontId="17" fillId="9" borderId="26" xfId="0" applyFont="1" applyFill="1" applyBorder="1" applyAlignment="1">
      <alignment horizontal="center" vertical="center" wrapText="1"/>
    </xf>
    <xf numFmtId="0" fontId="18" fillId="7" borderId="26" xfId="0" applyFont="1" applyFill="1" applyBorder="1" applyAlignment="1">
      <alignment vertical="center" wrapText="1"/>
    </xf>
    <xf numFmtId="0" fontId="18" fillId="0" borderId="26" xfId="0" applyFont="1" applyBorder="1" applyAlignment="1">
      <alignment vertical="center" wrapText="1"/>
    </xf>
    <xf numFmtId="9" fontId="18" fillId="7" borderId="26" xfId="0" applyNumberFormat="1" applyFont="1" applyFill="1" applyBorder="1" applyAlignment="1">
      <alignment vertical="center" wrapText="1"/>
    </xf>
    <xf numFmtId="0" fontId="5" fillId="5"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43" fontId="7" fillId="5" borderId="1" xfId="0" applyNumberFormat="1" applyFont="1" applyFill="1" applyBorder="1" applyAlignment="1">
      <alignment horizontal="center" vertical="center"/>
    </xf>
    <xf numFmtId="0" fontId="5" fillId="5" borderId="7"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9" fontId="5" fillId="5" borderId="7" xfId="0" applyNumberFormat="1" applyFont="1" applyFill="1" applyBorder="1" applyAlignment="1">
      <alignment horizontal="center" vertical="center" wrapText="1"/>
    </xf>
    <xf numFmtId="9" fontId="5" fillId="5" borderId="8" xfId="0" applyNumberFormat="1" applyFont="1" applyFill="1" applyBorder="1" applyAlignment="1">
      <alignment horizontal="center" vertical="center" wrapText="1"/>
    </xf>
    <xf numFmtId="43" fontId="7" fillId="5" borderId="7" xfId="0" applyNumberFormat="1" applyFont="1" applyFill="1" applyBorder="1" applyAlignment="1">
      <alignment horizontal="center" vertical="center" wrapText="1"/>
    </xf>
    <xf numFmtId="43" fontId="7" fillId="5" borderId="9" xfId="0" applyNumberFormat="1" applyFont="1" applyFill="1" applyBorder="1" applyAlignment="1">
      <alignment horizontal="center" vertical="center" wrapText="1"/>
    </xf>
    <xf numFmtId="43" fontId="7" fillId="5" borderId="8" xfId="0" applyNumberFormat="1" applyFont="1" applyFill="1" applyBorder="1" applyAlignment="1">
      <alignment horizontal="center" vertical="center" wrapText="1"/>
    </xf>
    <xf numFmtId="9" fontId="5" fillId="5" borderId="9" xfId="0" applyNumberFormat="1" applyFont="1" applyFill="1" applyBorder="1" applyAlignment="1">
      <alignment horizontal="center" vertical="center" wrapText="1"/>
    </xf>
    <xf numFmtId="0" fontId="12" fillId="5" borderId="7" xfId="0" applyNumberFormat="1" applyFont="1" applyFill="1" applyBorder="1" applyAlignment="1">
      <alignment horizontal="center" vertical="center" wrapText="1"/>
    </xf>
    <xf numFmtId="0" fontId="12" fillId="5" borderId="9" xfId="0" applyNumberFormat="1" applyFont="1" applyFill="1" applyBorder="1" applyAlignment="1">
      <alignment horizontal="center" vertical="center" wrapText="1"/>
    </xf>
    <xf numFmtId="0" fontId="12" fillId="5" borderId="8" xfId="0" applyNumberFormat="1"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8" xfId="0" applyFont="1" applyFill="1" applyBorder="1" applyAlignment="1">
      <alignment horizontal="center" vertical="center" wrapText="1"/>
    </xf>
    <xf numFmtId="43" fontId="7" fillId="5" borderId="1" xfId="0" applyNumberFormat="1" applyFont="1" applyFill="1" applyBorder="1" applyAlignment="1">
      <alignment horizontal="center" vertical="center"/>
    </xf>
    <xf numFmtId="0" fontId="3" fillId="4" borderId="25"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11" fillId="5" borderId="1" xfId="0" applyFont="1" applyFill="1" applyBorder="1" applyAlignment="1">
      <alignment horizontal="center" vertical="center" wrapText="1"/>
    </xf>
    <xf numFmtId="9" fontId="11" fillId="5" borderId="1" xfId="0" applyNumberFormat="1"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3" fillId="4" borderId="23"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17" fillId="9" borderId="26" xfId="0" applyFont="1" applyFill="1" applyBorder="1" applyAlignment="1">
      <alignment horizontal="center" vertical="center" wrapText="1"/>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5" fillId="7" borderId="27" xfId="0" applyFont="1" applyFill="1" applyBorder="1" applyAlignment="1">
      <alignment horizontal="center" vertical="center" wrapText="1"/>
    </xf>
    <xf numFmtId="0" fontId="15" fillId="7" borderId="28" xfId="0" applyFont="1" applyFill="1" applyBorder="1" applyAlignment="1">
      <alignment horizontal="center" vertical="center" wrapText="1"/>
    </xf>
    <xf numFmtId="0" fontId="15" fillId="7" borderId="29" xfId="0" applyFont="1" applyFill="1" applyBorder="1" applyAlignment="1">
      <alignment horizontal="center" vertical="center" wrapText="1"/>
    </xf>
    <xf numFmtId="0" fontId="17" fillId="8" borderId="26" xfId="0" applyFont="1" applyFill="1" applyBorder="1" applyAlignment="1">
      <alignment horizontal="center" vertical="center" wrapText="1"/>
    </xf>
    <xf numFmtId="0" fontId="14" fillId="7" borderId="27" xfId="0" applyFont="1" applyFill="1" applyBorder="1" applyAlignment="1">
      <alignment vertical="center" wrapText="1"/>
    </xf>
    <xf numFmtId="0" fontId="14" fillId="7" borderId="28" xfId="0" applyFont="1" applyFill="1" applyBorder="1" applyAlignment="1">
      <alignment vertical="center" wrapText="1"/>
    </xf>
    <xf numFmtId="0" fontId="14" fillId="7" borderId="29" xfId="0" applyFont="1" applyFill="1" applyBorder="1" applyAlignment="1">
      <alignment vertical="center" wrapText="1"/>
    </xf>
    <xf numFmtId="0" fontId="17" fillId="8" borderId="27" xfId="0" applyFont="1" applyFill="1" applyBorder="1" applyAlignment="1">
      <alignment horizontal="center" vertical="center" wrapText="1"/>
    </xf>
    <xf numFmtId="0" fontId="17" fillId="8" borderId="28" xfId="0" applyFont="1" applyFill="1" applyBorder="1" applyAlignment="1">
      <alignment horizontal="center" vertical="center" wrapText="1"/>
    </xf>
    <xf numFmtId="0" fontId="17" fillId="8" borderId="29" xfId="0" applyFont="1" applyFill="1" applyBorder="1" applyAlignment="1">
      <alignment horizontal="center" vertical="center" wrapText="1"/>
    </xf>
    <xf numFmtId="0" fontId="17" fillId="9" borderId="36" xfId="0" applyFont="1" applyFill="1" applyBorder="1" applyAlignment="1">
      <alignment horizontal="center" vertical="center" wrapText="1"/>
    </xf>
    <xf numFmtId="0" fontId="17" fillId="9" borderId="34" xfId="0" applyFont="1" applyFill="1" applyBorder="1" applyAlignment="1">
      <alignment horizontal="center" vertical="center" wrapText="1"/>
    </xf>
    <xf numFmtId="0" fontId="17" fillId="9" borderId="30" xfId="0" applyFont="1" applyFill="1" applyBorder="1" applyAlignment="1">
      <alignment horizontal="center" vertical="center" wrapText="1"/>
    </xf>
    <xf numFmtId="0" fontId="17" fillId="9" borderId="27" xfId="0" applyFont="1" applyFill="1" applyBorder="1" applyAlignment="1">
      <alignment horizontal="center" vertical="center" wrapText="1"/>
    </xf>
    <xf numFmtId="0" fontId="17" fillId="9" borderId="28" xfId="0" applyFont="1" applyFill="1" applyBorder="1" applyAlignment="1">
      <alignment horizontal="center" vertical="center" wrapText="1"/>
    </xf>
    <xf numFmtId="0" fontId="17" fillId="9" borderId="29" xfId="0" applyFont="1" applyFill="1" applyBorder="1" applyAlignment="1">
      <alignment horizontal="center" vertical="center" wrapText="1"/>
    </xf>
    <xf numFmtId="0" fontId="17" fillId="9" borderId="37" xfId="0" applyFont="1" applyFill="1" applyBorder="1" applyAlignment="1">
      <alignment horizontal="center" vertical="center" wrapText="1"/>
    </xf>
    <xf numFmtId="0" fontId="17" fillId="9" borderId="38" xfId="0" applyFont="1" applyFill="1" applyBorder="1" applyAlignment="1">
      <alignment horizontal="center" vertical="center" wrapText="1"/>
    </xf>
    <xf numFmtId="0" fontId="17" fillId="9" borderId="25" xfId="0" applyFont="1" applyFill="1" applyBorder="1" applyAlignment="1">
      <alignment horizontal="center" vertical="center" wrapText="1"/>
    </xf>
    <xf numFmtId="0" fontId="17" fillId="9" borderId="35" xfId="0" applyFont="1" applyFill="1" applyBorder="1" applyAlignment="1">
      <alignment horizontal="center" vertical="center" wrapText="1"/>
    </xf>
    <xf numFmtId="0" fontId="17" fillId="9" borderId="31" xfId="0" applyFont="1" applyFill="1" applyBorder="1" applyAlignment="1">
      <alignment horizontal="center" vertical="center" wrapText="1"/>
    </xf>
    <xf numFmtId="0" fontId="17" fillId="9" borderId="33" xfId="0" applyFont="1" applyFill="1" applyBorder="1" applyAlignment="1">
      <alignment horizontal="center" vertical="center" wrapText="1"/>
    </xf>
    <xf numFmtId="0" fontId="19" fillId="7" borderId="36" xfId="0" applyFont="1" applyFill="1" applyBorder="1" applyAlignment="1">
      <alignment vertical="center" wrapText="1"/>
    </xf>
    <xf numFmtId="0" fontId="19" fillId="7" borderId="34" xfId="0" applyFont="1" applyFill="1" applyBorder="1" applyAlignment="1">
      <alignment vertical="center" wrapText="1"/>
    </xf>
    <xf numFmtId="0" fontId="19" fillId="7" borderId="30" xfId="0" applyFont="1" applyFill="1" applyBorder="1" applyAlignment="1">
      <alignment vertical="center" wrapText="1"/>
    </xf>
    <xf numFmtId="0" fontId="20" fillId="7" borderId="36" xfId="0" applyFont="1" applyFill="1" applyBorder="1" applyAlignment="1">
      <alignment vertical="center" wrapText="1"/>
    </xf>
    <xf numFmtId="0" fontId="20" fillId="7" borderId="34" xfId="0" applyFont="1" applyFill="1" applyBorder="1" applyAlignment="1">
      <alignment vertical="center" wrapText="1"/>
    </xf>
    <xf numFmtId="0" fontId="20" fillId="7" borderId="30" xfId="0" applyFont="1" applyFill="1" applyBorder="1" applyAlignment="1">
      <alignment vertical="center" wrapText="1"/>
    </xf>
    <xf numFmtId="0" fontId="20" fillId="7" borderId="37" xfId="0" applyFont="1" applyFill="1" applyBorder="1" applyAlignment="1">
      <alignment vertical="center" wrapText="1"/>
    </xf>
    <xf numFmtId="0" fontId="20" fillId="7" borderId="38" xfId="0" applyFont="1" applyFill="1" applyBorder="1" applyAlignment="1">
      <alignment vertical="center" wrapText="1"/>
    </xf>
    <xf numFmtId="0" fontId="20" fillId="7" borderId="25" xfId="0" applyFont="1" applyFill="1" applyBorder="1" applyAlignment="1">
      <alignment vertical="center" wrapText="1"/>
    </xf>
    <xf numFmtId="0" fontId="20" fillId="7" borderId="35" xfId="0" applyFont="1" applyFill="1" applyBorder="1" applyAlignment="1">
      <alignment vertical="center" wrapText="1"/>
    </xf>
    <xf numFmtId="0" fontId="20" fillId="7" borderId="31" xfId="0" applyFont="1" applyFill="1" applyBorder="1" applyAlignment="1">
      <alignment vertical="center" wrapText="1"/>
    </xf>
    <xf numFmtId="0" fontId="20" fillId="7" borderId="33" xfId="0" applyFont="1" applyFill="1" applyBorder="1" applyAlignment="1">
      <alignment vertical="center" wrapText="1"/>
    </xf>
    <xf numFmtId="9" fontId="19" fillId="7" borderId="36" xfId="0" applyNumberFormat="1" applyFont="1" applyFill="1" applyBorder="1" applyAlignment="1">
      <alignment vertical="center" wrapText="1"/>
    </xf>
    <xf numFmtId="9" fontId="19" fillId="7" borderId="34" xfId="0" applyNumberFormat="1" applyFont="1" applyFill="1" applyBorder="1" applyAlignment="1">
      <alignment vertical="center" wrapText="1"/>
    </xf>
    <xf numFmtId="9" fontId="19" fillId="7" borderId="30" xfId="0" applyNumberFormat="1" applyFont="1" applyFill="1" applyBorder="1" applyAlignment="1">
      <alignment vertical="center" wrapText="1"/>
    </xf>
    <xf numFmtId="0" fontId="19" fillId="0" borderId="36" xfId="0" applyFont="1" applyBorder="1" applyAlignment="1">
      <alignment vertical="center" wrapText="1"/>
    </xf>
    <xf numFmtId="0" fontId="19" fillId="0" borderId="30" xfId="0" applyFont="1" applyBorder="1" applyAlignment="1">
      <alignment vertical="center" wrapText="1"/>
    </xf>
    <xf numFmtId="9" fontId="19" fillId="0" borderId="36" xfId="0" applyNumberFormat="1" applyFont="1" applyBorder="1" applyAlignment="1">
      <alignment vertical="center" wrapText="1"/>
    </xf>
    <xf numFmtId="9" fontId="19" fillId="0" borderId="30" xfId="0" applyNumberFormat="1" applyFont="1" applyBorder="1" applyAlignment="1">
      <alignment vertical="center" wrapText="1"/>
    </xf>
    <xf numFmtId="0" fontId="0" fillId="7" borderId="31" xfId="0" applyFill="1" applyBorder="1" applyAlignment="1">
      <alignment vertical="center" wrapText="1"/>
    </xf>
    <xf numFmtId="0" fontId="0" fillId="7" borderId="33" xfId="0" applyFill="1" applyBorder="1" applyAlignment="1">
      <alignment vertical="center" wrapText="1"/>
    </xf>
    <xf numFmtId="0" fontId="19" fillId="0" borderId="34" xfId="0" applyFont="1" applyBorder="1" applyAlignment="1">
      <alignment vertical="center" wrapText="1"/>
    </xf>
    <xf numFmtId="9" fontId="19" fillId="0" borderId="34" xfId="0" applyNumberFormat="1" applyFont="1" applyBorder="1" applyAlignment="1">
      <alignment vertical="center" wrapText="1"/>
    </xf>
    <xf numFmtId="9" fontId="5" fillId="5" borderId="7" xfId="1" applyFont="1" applyFill="1" applyBorder="1" applyAlignment="1">
      <alignment horizontal="center" vertical="center" wrapText="1"/>
    </xf>
    <xf numFmtId="43" fontId="7" fillId="5" borderId="1" xfId="0" applyNumberFormat="1" applyFont="1" applyFill="1" applyBorder="1" applyAlignment="1">
      <alignment vertical="center"/>
    </xf>
    <xf numFmtId="0" fontId="5" fillId="5" borderId="13"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1" fillId="5" borderId="1" xfId="0" applyFont="1" applyFill="1" applyBorder="1" applyAlignment="1">
      <alignment horizontal="center" vertical="center" wrapText="1"/>
    </xf>
    <xf numFmtId="10" fontId="1" fillId="5" borderId="1" xfId="0" applyNumberFormat="1" applyFont="1" applyFill="1" applyBorder="1" applyAlignment="1">
      <alignment horizontal="center" vertical="center" wrapText="1"/>
    </xf>
    <xf numFmtId="9" fontId="5" fillId="5" borderId="1" xfId="1" applyFont="1" applyFill="1" applyBorder="1" applyAlignment="1">
      <alignment horizontal="center" vertical="center" wrapText="1"/>
    </xf>
    <xf numFmtId="9" fontId="5" fillId="5" borderId="1" xfId="1" applyFont="1" applyFill="1" applyBorder="1" applyAlignment="1">
      <alignment vertical="center" wrapText="1"/>
    </xf>
    <xf numFmtId="9" fontId="5" fillId="5" borderId="7" xfId="1" applyFont="1" applyFill="1" applyBorder="1" applyAlignment="1">
      <alignment horizontal="center" vertical="center" wrapText="1"/>
    </xf>
    <xf numFmtId="0" fontId="5" fillId="5" borderId="9" xfId="0" applyFont="1" applyFill="1" applyBorder="1" applyAlignment="1">
      <alignment horizontal="center" vertical="center" wrapText="1"/>
    </xf>
    <xf numFmtId="9" fontId="5" fillId="5" borderId="9" xfId="1" applyFont="1" applyFill="1" applyBorder="1" applyAlignment="1">
      <alignment horizontal="center" vertical="center" wrapText="1"/>
    </xf>
    <xf numFmtId="9" fontId="5" fillId="5" borderId="8" xfId="1" applyFont="1" applyFill="1" applyBorder="1" applyAlignment="1">
      <alignment horizontal="center" vertical="center" wrapText="1"/>
    </xf>
    <xf numFmtId="43" fontId="7" fillId="5" borderId="7" xfId="0" applyNumberFormat="1" applyFont="1" applyFill="1" applyBorder="1" applyAlignment="1">
      <alignment horizontal="center" vertical="center"/>
    </xf>
    <xf numFmtId="0" fontId="5" fillId="5" borderId="16" xfId="0" applyFont="1" applyFill="1" applyBorder="1" applyAlignment="1">
      <alignment horizontal="center" vertical="center" wrapText="1"/>
    </xf>
    <xf numFmtId="0" fontId="5" fillId="5" borderId="17" xfId="0" applyFont="1" applyFill="1" applyBorder="1" applyAlignment="1">
      <alignment horizontal="center" vertical="center" wrapText="1"/>
    </xf>
    <xf numFmtId="0" fontId="5" fillId="5" borderId="18" xfId="0" applyFont="1" applyFill="1" applyBorder="1" applyAlignment="1">
      <alignment horizontal="center" vertical="center" wrapText="1"/>
    </xf>
    <xf numFmtId="10" fontId="1" fillId="5" borderId="1" xfId="1" applyNumberFormat="1" applyFont="1" applyFill="1" applyBorder="1" applyAlignment="1">
      <alignment horizontal="center" vertical="center" wrapText="1"/>
    </xf>
    <xf numFmtId="43" fontId="7" fillId="5" borderId="9" xfId="0" applyNumberFormat="1" applyFont="1" applyFill="1" applyBorder="1" applyAlignment="1">
      <alignment horizontal="center" vertical="center"/>
    </xf>
    <xf numFmtId="0" fontId="5" fillId="5" borderId="19"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20" xfId="0" applyFont="1" applyFill="1" applyBorder="1" applyAlignment="1">
      <alignment horizontal="center" vertical="center" wrapText="1"/>
    </xf>
    <xf numFmtId="0" fontId="1" fillId="5" borderId="1" xfId="0" applyFont="1" applyFill="1" applyBorder="1" applyAlignment="1">
      <alignment vertical="center" wrapText="1"/>
    </xf>
    <xf numFmtId="0" fontId="1" fillId="5" borderId="1" xfId="1" applyNumberFormat="1" applyFont="1" applyFill="1" applyBorder="1" applyAlignment="1">
      <alignment vertical="center" wrapText="1"/>
    </xf>
    <xf numFmtId="43" fontId="7" fillId="5" borderId="8" xfId="0" applyNumberFormat="1" applyFont="1" applyFill="1" applyBorder="1" applyAlignment="1">
      <alignment horizontal="center" vertical="center"/>
    </xf>
    <xf numFmtId="0" fontId="5" fillId="5" borderId="21" xfId="0" applyFont="1" applyFill="1" applyBorder="1" applyAlignment="1">
      <alignment horizontal="center" vertical="center" wrapText="1"/>
    </xf>
    <xf numFmtId="0" fontId="5" fillId="5" borderId="22" xfId="0" applyFont="1" applyFill="1" applyBorder="1" applyAlignment="1">
      <alignment horizontal="center" vertical="center" wrapText="1"/>
    </xf>
    <xf numFmtId="0" fontId="5" fillId="5" borderId="23" xfId="0" applyFont="1" applyFill="1" applyBorder="1" applyAlignment="1">
      <alignment horizontal="center" vertical="center" wrapText="1"/>
    </xf>
    <xf numFmtId="44" fontId="1" fillId="5" borderId="1" xfId="4" applyFont="1" applyFill="1" applyBorder="1" applyAlignment="1">
      <alignment horizontal="center" vertical="center" wrapText="1"/>
    </xf>
    <xf numFmtId="0" fontId="1" fillId="5" borderId="7" xfId="0" applyFont="1" applyFill="1" applyBorder="1" applyAlignment="1">
      <alignment horizontal="center" vertical="center" wrapText="1"/>
    </xf>
    <xf numFmtId="10" fontId="1" fillId="5" borderId="7" xfId="1" applyNumberFormat="1" applyFont="1" applyFill="1" applyBorder="1" applyAlignment="1">
      <alignment horizontal="center" vertical="center" wrapText="1"/>
    </xf>
    <xf numFmtId="0" fontId="1" fillId="5" borderId="9" xfId="0" applyFont="1" applyFill="1" applyBorder="1" applyAlignment="1">
      <alignment horizontal="center" vertical="center" wrapText="1"/>
    </xf>
    <xf numFmtId="10" fontId="1" fillId="5" borderId="9" xfId="1" applyNumberFormat="1" applyFont="1" applyFill="1" applyBorder="1" applyAlignment="1">
      <alignment horizontal="center" vertical="center" wrapText="1"/>
    </xf>
    <xf numFmtId="0" fontId="1" fillId="5" borderId="8" xfId="0" applyFont="1" applyFill="1" applyBorder="1" applyAlignment="1">
      <alignment horizontal="center" vertical="center" wrapText="1"/>
    </xf>
    <xf numFmtId="10" fontId="1" fillId="5" borderId="8" xfId="1" applyNumberFormat="1" applyFont="1" applyFill="1" applyBorder="1" applyAlignment="1">
      <alignment horizontal="center" vertical="center" wrapText="1"/>
    </xf>
  </cellXfs>
  <cellStyles count="5">
    <cellStyle name="Millares" xfId="3" builtinId="3"/>
    <cellStyle name="Moneda" xfId="4" builtinId="4"/>
    <cellStyle name="Normal" xfId="0" builtinId="0"/>
    <cellStyle name="Normal 3" xfId="2" xr:uid="{ACA1289A-9F46-45DF-BC18-F2C5D1400411}"/>
    <cellStyle name="Porcentaje" xfId="1" builtinId="5"/>
  </cellStyles>
  <dxfs count="0"/>
  <tableStyles count="0" defaultTableStyle="TableStyleMedium2" defaultPivotStyle="PivotStyleLight16"/>
  <colors>
    <mruColors>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0E6B7-2A58-4835-B8F9-6FE0CD6BE47B}">
  <dimension ref="B1:X73"/>
  <sheetViews>
    <sheetView topLeftCell="A31" zoomScale="60" zoomScaleNormal="60" workbookViewId="0">
      <selection activeCell="B2" sqref="B2:X2"/>
    </sheetView>
  </sheetViews>
  <sheetFormatPr baseColWidth="10" defaultColWidth="11.375" defaultRowHeight="14.25"/>
  <cols>
    <col min="1" max="1" width="3.875" customWidth="1"/>
    <col min="2" max="2" width="12.75" customWidth="1"/>
    <col min="3" max="3" width="13.625" customWidth="1"/>
    <col min="8" max="8" width="17.25" bestFit="1" customWidth="1"/>
    <col min="9" max="9" width="20.125" customWidth="1"/>
    <col min="10" max="15" width="9.375" bestFit="1" customWidth="1"/>
    <col min="17" max="17" width="14.375" customWidth="1"/>
    <col min="18" max="18" width="20.375" customWidth="1"/>
    <col min="19" max="24" width="9.375" bestFit="1" customWidth="1"/>
  </cols>
  <sheetData>
    <row r="1" spans="2:24">
      <c r="B1" s="8"/>
      <c r="C1" s="9"/>
      <c r="D1" s="9"/>
      <c r="E1" s="9"/>
      <c r="F1" s="9"/>
      <c r="G1" s="9"/>
      <c r="H1" s="9"/>
      <c r="I1" s="9"/>
      <c r="J1" s="9"/>
      <c r="K1" s="9"/>
      <c r="L1" s="9"/>
      <c r="M1" s="9"/>
      <c r="N1" s="9"/>
      <c r="O1" s="9"/>
      <c r="P1" s="9"/>
      <c r="Q1" s="9"/>
      <c r="R1" s="9"/>
      <c r="S1" s="9"/>
      <c r="T1" s="9"/>
      <c r="U1" s="9"/>
      <c r="V1" s="9"/>
      <c r="W1" s="9"/>
      <c r="X1" s="10"/>
    </row>
    <row r="2" spans="2:24">
      <c r="B2" s="70" t="s">
        <v>0</v>
      </c>
      <c r="C2" s="71"/>
      <c r="D2" s="71"/>
      <c r="E2" s="71"/>
      <c r="F2" s="71"/>
      <c r="G2" s="71"/>
      <c r="H2" s="71"/>
      <c r="I2" s="71"/>
      <c r="J2" s="71"/>
      <c r="K2" s="71"/>
      <c r="L2" s="71"/>
      <c r="M2" s="71"/>
      <c r="N2" s="71"/>
      <c r="O2" s="71"/>
      <c r="P2" s="71"/>
      <c r="Q2" s="71"/>
      <c r="R2" s="71"/>
      <c r="S2" s="71"/>
      <c r="T2" s="71"/>
      <c r="U2" s="71"/>
      <c r="V2" s="71"/>
      <c r="W2" s="71"/>
      <c r="X2" s="72"/>
    </row>
    <row r="3" spans="2:24">
      <c r="B3" s="64" t="s">
        <v>1</v>
      </c>
      <c r="C3" s="65"/>
      <c r="D3" s="65"/>
      <c r="E3" s="65"/>
      <c r="F3" s="65"/>
      <c r="G3" s="65"/>
      <c r="H3" s="65"/>
      <c r="I3" s="65"/>
      <c r="J3" s="65"/>
      <c r="K3" s="65"/>
      <c r="L3" s="65"/>
      <c r="M3" s="65"/>
      <c r="N3" s="65"/>
      <c r="O3" s="65"/>
      <c r="P3" s="65"/>
      <c r="Q3" s="65"/>
      <c r="R3" s="65"/>
      <c r="S3" s="65"/>
      <c r="T3" s="65"/>
      <c r="U3" s="65"/>
      <c r="V3" s="65"/>
      <c r="W3" s="65"/>
      <c r="X3" s="66"/>
    </row>
    <row r="4" spans="2:24" ht="14.25" customHeight="1">
      <c r="B4" s="70" t="s">
        <v>121</v>
      </c>
      <c r="C4" s="71"/>
      <c r="D4" s="71"/>
      <c r="E4" s="71"/>
      <c r="F4" s="71"/>
      <c r="G4" s="71"/>
      <c r="H4" s="71"/>
      <c r="I4" s="71"/>
      <c r="J4" s="71"/>
      <c r="K4" s="71"/>
      <c r="L4" s="71"/>
      <c r="M4" s="71"/>
      <c r="N4" s="71"/>
      <c r="O4" s="71"/>
      <c r="P4" s="71"/>
      <c r="Q4" s="71"/>
      <c r="R4" s="71"/>
      <c r="S4" s="71"/>
      <c r="T4" s="71"/>
      <c r="U4" s="71"/>
      <c r="V4" s="71"/>
      <c r="W4" s="71"/>
      <c r="X4" s="72"/>
    </row>
    <row r="5" spans="2:24">
      <c r="B5" s="64" t="s">
        <v>39</v>
      </c>
      <c r="C5" s="65"/>
      <c r="D5" s="65"/>
      <c r="E5" s="65"/>
      <c r="F5" s="65"/>
      <c r="G5" s="65"/>
      <c r="H5" s="65"/>
      <c r="I5" s="65"/>
      <c r="J5" s="65"/>
      <c r="K5" s="65"/>
      <c r="L5" s="65"/>
      <c r="M5" s="65"/>
      <c r="N5" s="65"/>
      <c r="O5" s="65"/>
      <c r="P5" s="65"/>
      <c r="Q5" s="65"/>
      <c r="R5" s="65"/>
      <c r="S5" s="65"/>
      <c r="T5" s="65"/>
      <c r="U5" s="65"/>
      <c r="V5" s="65"/>
      <c r="W5" s="65"/>
      <c r="X5" s="66"/>
    </row>
    <row r="6" spans="2:24">
      <c r="B6" s="64" t="s">
        <v>43</v>
      </c>
      <c r="C6" s="65"/>
      <c r="D6" s="65"/>
      <c r="E6" s="65"/>
      <c r="F6" s="65"/>
      <c r="G6" s="65"/>
      <c r="H6" s="65"/>
      <c r="I6" s="65"/>
      <c r="J6" s="65"/>
      <c r="K6" s="65"/>
      <c r="L6" s="65"/>
      <c r="M6" s="65"/>
      <c r="N6" s="65"/>
      <c r="O6" s="65"/>
      <c r="P6" s="65"/>
      <c r="Q6" s="65"/>
      <c r="R6" s="65"/>
      <c r="S6" s="65"/>
      <c r="T6" s="65"/>
      <c r="U6" s="65"/>
      <c r="V6" s="65"/>
      <c r="W6" s="65"/>
      <c r="X6" s="66"/>
    </row>
    <row r="7" spans="2:24">
      <c r="B7" s="70" t="s">
        <v>120</v>
      </c>
      <c r="C7" s="71"/>
      <c r="D7" s="71"/>
      <c r="E7" s="71"/>
      <c r="F7" s="71"/>
      <c r="G7" s="71"/>
      <c r="H7" s="71"/>
      <c r="I7" s="71"/>
      <c r="J7" s="71"/>
      <c r="K7" s="71"/>
      <c r="L7" s="71"/>
      <c r="M7" s="71"/>
      <c r="N7" s="71"/>
      <c r="O7" s="71"/>
      <c r="P7" s="71"/>
      <c r="Q7" s="71"/>
      <c r="R7" s="71"/>
      <c r="S7" s="71"/>
      <c r="T7" s="71"/>
      <c r="U7" s="71"/>
      <c r="V7" s="71"/>
      <c r="W7" s="71"/>
      <c r="X7" s="72"/>
    </row>
    <row r="8" spans="2:24" ht="14.25" customHeight="1">
      <c r="B8" s="61" t="s">
        <v>18</v>
      </c>
      <c r="C8" s="62"/>
      <c r="D8" s="62"/>
      <c r="E8" s="62"/>
      <c r="F8" s="62"/>
      <c r="G8" s="62"/>
      <c r="H8" s="62"/>
      <c r="I8" s="62"/>
      <c r="J8" s="62"/>
      <c r="K8" s="62"/>
      <c r="L8" s="62"/>
      <c r="M8" s="62"/>
      <c r="N8" s="62"/>
      <c r="O8" s="62"/>
      <c r="P8" s="62"/>
      <c r="Q8" s="62"/>
      <c r="R8" s="62"/>
      <c r="S8" s="62"/>
      <c r="T8" s="62"/>
      <c r="U8" s="62"/>
      <c r="V8" s="62"/>
      <c r="W8" s="62"/>
      <c r="X8" s="63"/>
    </row>
    <row r="9" spans="2:24" ht="14.25" customHeight="1">
      <c r="B9" s="61" t="s">
        <v>37</v>
      </c>
      <c r="C9" s="62"/>
      <c r="D9" s="62"/>
      <c r="E9" s="62"/>
      <c r="F9" s="62"/>
      <c r="G9" s="62"/>
      <c r="H9" s="62"/>
      <c r="I9" s="62"/>
      <c r="J9" s="62"/>
      <c r="K9" s="62"/>
      <c r="L9" s="62"/>
      <c r="M9" s="62"/>
      <c r="N9" s="62"/>
      <c r="O9" s="62"/>
      <c r="P9" s="62"/>
      <c r="Q9" s="62"/>
      <c r="R9" s="62"/>
      <c r="S9" s="62"/>
      <c r="T9" s="62"/>
      <c r="U9" s="62"/>
      <c r="V9" s="62"/>
      <c r="W9" s="62"/>
      <c r="X9" s="63"/>
    </row>
    <row r="10" spans="2:24" ht="14.25" customHeight="1">
      <c r="B10" s="64" t="s">
        <v>19</v>
      </c>
      <c r="C10" s="65"/>
      <c r="D10" s="65"/>
      <c r="E10" s="65"/>
      <c r="F10" s="65"/>
      <c r="G10" s="65"/>
      <c r="H10" s="65"/>
      <c r="I10" s="65"/>
      <c r="J10" s="65"/>
      <c r="K10" s="65"/>
      <c r="L10" s="65"/>
      <c r="M10" s="65"/>
      <c r="N10" s="65"/>
      <c r="O10" s="65"/>
      <c r="P10" s="65"/>
      <c r="Q10" s="65"/>
      <c r="R10" s="65"/>
      <c r="S10" s="65"/>
      <c r="T10" s="65"/>
      <c r="U10" s="65"/>
      <c r="V10" s="65"/>
      <c r="W10" s="65"/>
      <c r="X10" s="66"/>
    </row>
    <row r="11" spans="2:24">
      <c r="B11" s="64" t="s">
        <v>122</v>
      </c>
      <c r="C11" s="65"/>
      <c r="D11" s="65"/>
      <c r="E11" s="65"/>
      <c r="F11" s="65"/>
      <c r="G11" s="65"/>
      <c r="H11" s="65"/>
      <c r="I11" s="65"/>
      <c r="J11" s="65"/>
      <c r="K11" s="65"/>
      <c r="L11" s="65"/>
      <c r="M11" s="65"/>
      <c r="N11" s="65"/>
      <c r="O11" s="65"/>
      <c r="P11" s="65"/>
      <c r="Q11" s="65"/>
      <c r="R11" s="65"/>
      <c r="S11" s="65"/>
      <c r="T11" s="65"/>
      <c r="U11" s="65"/>
      <c r="V11" s="65"/>
      <c r="W11" s="65"/>
      <c r="X11" s="66"/>
    </row>
    <row r="12" spans="2:24">
      <c r="B12" s="67" t="s">
        <v>20</v>
      </c>
      <c r="C12" s="68"/>
      <c r="D12" s="68"/>
      <c r="E12" s="68"/>
      <c r="F12" s="68"/>
      <c r="G12" s="68"/>
      <c r="H12" s="68"/>
      <c r="I12" s="68"/>
      <c r="J12" s="68"/>
      <c r="K12" s="68"/>
      <c r="L12" s="68"/>
      <c r="M12" s="68"/>
      <c r="N12" s="68"/>
      <c r="O12" s="68"/>
      <c r="P12" s="68"/>
      <c r="Q12" s="68"/>
      <c r="R12" s="68"/>
      <c r="S12" s="68"/>
      <c r="T12" s="68"/>
      <c r="U12" s="68"/>
      <c r="V12" s="68"/>
      <c r="W12" s="68"/>
      <c r="X12" s="69"/>
    </row>
    <row r="13" spans="2:24">
      <c r="B13" s="67" t="s">
        <v>38</v>
      </c>
      <c r="C13" s="68"/>
      <c r="D13" s="68"/>
      <c r="E13" s="68"/>
      <c r="F13" s="68"/>
      <c r="G13" s="68"/>
      <c r="H13" s="68"/>
      <c r="I13" s="68"/>
      <c r="J13" s="68"/>
      <c r="K13" s="68"/>
      <c r="L13" s="68"/>
      <c r="M13" s="68"/>
      <c r="N13" s="68"/>
      <c r="O13" s="68"/>
      <c r="P13" s="68"/>
      <c r="Q13" s="68"/>
      <c r="R13" s="68"/>
      <c r="S13" s="68"/>
      <c r="T13" s="68"/>
      <c r="U13" s="68"/>
      <c r="V13" s="68"/>
      <c r="W13" s="68"/>
      <c r="X13" s="69"/>
    </row>
    <row r="14" spans="2:24" ht="14.25" customHeight="1">
      <c r="B14" s="64" t="s">
        <v>19</v>
      </c>
      <c r="C14" s="65"/>
      <c r="D14" s="65"/>
      <c r="E14" s="65"/>
      <c r="F14" s="65"/>
      <c r="G14" s="65"/>
      <c r="H14" s="65"/>
      <c r="I14" s="65"/>
      <c r="J14" s="65"/>
      <c r="K14" s="65"/>
      <c r="L14" s="65"/>
      <c r="M14" s="65"/>
      <c r="N14" s="65"/>
      <c r="O14" s="65"/>
      <c r="P14" s="65"/>
      <c r="Q14" s="65"/>
      <c r="R14" s="65"/>
      <c r="S14" s="65"/>
      <c r="T14" s="65"/>
      <c r="U14" s="65"/>
      <c r="V14" s="65"/>
      <c r="W14" s="65"/>
      <c r="X14" s="66"/>
    </row>
    <row r="15" spans="2:24">
      <c r="B15" s="64" t="s">
        <v>123</v>
      </c>
      <c r="C15" s="65"/>
      <c r="D15" s="65"/>
      <c r="E15" s="65"/>
      <c r="F15" s="65"/>
      <c r="G15" s="65"/>
      <c r="H15" s="65"/>
      <c r="I15" s="65"/>
      <c r="J15" s="65"/>
      <c r="K15" s="65"/>
      <c r="L15" s="65"/>
      <c r="M15" s="65"/>
      <c r="N15" s="65"/>
      <c r="O15" s="65"/>
      <c r="P15" s="65"/>
      <c r="Q15" s="65"/>
      <c r="R15" s="65"/>
      <c r="S15" s="65"/>
      <c r="T15" s="65"/>
      <c r="U15" s="65"/>
      <c r="V15" s="65"/>
      <c r="W15" s="65"/>
      <c r="X15" s="66"/>
    </row>
    <row r="16" spans="2:24">
      <c r="B16" s="67" t="s">
        <v>20</v>
      </c>
      <c r="C16" s="68"/>
      <c r="D16" s="68"/>
      <c r="E16" s="68"/>
      <c r="F16" s="68"/>
      <c r="G16" s="68"/>
      <c r="H16" s="68"/>
      <c r="I16" s="68"/>
      <c r="J16" s="68"/>
      <c r="K16" s="68"/>
      <c r="L16" s="68"/>
      <c r="M16" s="68"/>
      <c r="N16" s="68"/>
      <c r="O16" s="68"/>
      <c r="P16" s="68"/>
      <c r="Q16" s="68"/>
      <c r="R16" s="68"/>
      <c r="S16" s="68"/>
      <c r="T16" s="68"/>
      <c r="U16" s="68"/>
      <c r="V16" s="68"/>
      <c r="W16" s="68"/>
      <c r="X16" s="69"/>
    </row>
    <row r="17" spans="2:24">
      <c r="B17" s="67" t="s">
        <v>42</v>
      </c>
      <c r="C17" s="68"/>
      <c r="D17" s="68"/>
      <c r="E17" s="68"/>
      <c r="F17" s="68"/>
      <c r="G17" s="68"/>
      <c r="H17" s="68"/>
      <c r="I17" s="68"/>
      <c r="J17" s="68"/>
      <c r="K17" s="68"/>
      <c r="L17" s="68"/>
      <c r="M17" s="68"/>
      <c r="N17" s="68"/>
      <c r="O17" s="68"/>
      <c r="P17" s="68"/>
      <c r="Q17" s="68"/>
      <c r="R17" s="68"/>
      <c r="S17" s="68"/>
      <c r="T17" s="68"/>
      <c r="U17" s="68"/>
      <c r="V17" s="68"/>
      <c r="W17" s="68"/>
      <c r="X17" s="69"/>
    </row>
    <row r="18" spans="2:24">
      <c r="B18" s="64" t="s">
        <v>19</v>
      </c>
      <c r="C18" s="65"/>
      <c r="D18" s="65"/>
      <c r="E18" s="65"/>
      <c r="F18" s="65"/>
      <c r="G18" s="65"/>
      <c r="H18" s="65"/>
      <c r="I18" s="65"/>
      <c r="J18" s="65"/>
      <c r="K18" s="65"/>
      <c r="L18" s="65"/>
      <c r="M18" s="65"/>
      <c r="N18" s="65"/>
      <c r="O18" s="65"/>
      <c r="P18" s="65"/>
      <c r="Q18" s="65"/>
      <c r="R18" s="65"/>
      <c r="S18" s="65"/>
      <c r="T18" s="65"/>
      <c r="U18" s="65"/>
      <c r="V18" s="65"/>
      <c r="W18" s="65"/>
      <c r="X18" s="66"/>
    </row>
    <row r="19" spans="2:24">
      <c r="B19" s="64" t="s">
        <v>124</v>
      </c>
      <c r="C19" s="65"/>
      <c r="D19" s="65"/>
      <c r="E19" s="65"/>
      <c r="F19" s="65"/>
      <c r="G19" s="65"/>
      <c r="H19" s="65"/>
      <c r="I19" s="65"/>
      <c r="J19" s="65"/>
      <c r="K19" s="65"/>
      <c r="L19" s="65"/>
      <c r="M19" s="65"/>
      <c r="N19" s="65"/>
      <c r="O19" s="65"/>
      <c r="P19" s="65"/>
      <c r="Q19" s="65"/>
      <c r="R19" s="65"/>
      <c r="S19" s="65"/>
      <c r="T19" s="65"/>
      <c r="U19" s="65"/>
      <c r="V19" s="65"/>
      <c r="W19" s="65"/>
      <c r="X19" s="66"/>
    </row>
    <row r="20" spans="2:24" ht="15" customHeight="1">
      <c r="B20" s="67" t="s">
        <v>20</v>
      </c>
      <c r="C20" s="68"/>
      <c r="D20" s="68"/>
      <c r="E20" s="68"/>
      <c r="F20" s="68"/>
      <c r="G20" s="68"/>
      <c r="H20" s="68"/>
      <c r="I20" s="68"/>
      <c r="J20" s="68"/>
      <c r="K20" s="68"/>
      <c r="L20" s="68"/>
      <c r="M20" s="68"/>
      <c r="N20" s="68"/>
      <c r="O20" s="68"/>
      <c r="P20" s="68"/>
      <c r="Q20" s="68"/>
      <c r="R20" s="68"/>
      <c r="S20" s="68"/>
      <c r="T20" s="68"/>
      <c r="U20" s="68"/>
      <c r="V20" s="68"/>
      <c r="W20" s="68"/>
      <c r="X20" s="69"/>
    </row>
    <row r="21" spans="2:24">
      <c r="B21" s="67" t="s">
        <v>46</v>
      </c>
      <c r="C21" s="68"/>
      <c r="D21" s="68"/>
      <c r="E21" s="68"/>
      <c r="F21" s="68"/>
      <c r="G21" s="68"/>
      <c r="H21" s="68"/>
      <c r="I21" s="68"/>
      <c r="J21" s="68"/>
      <c r="K21" s="68"/>
      <c r="L21" s="68"/>
      <c r="M21" s="68"/>
      <c r="N21" s="68"/>
      <c r="O21" s="68"/>
      <c r="P21" s="68"/>
      <c r="Q21" s="68"/>
      <c r="R21" s="68"/>
      <c r="S21" s="68"/>
      <c r="T21" s="68"/>
      <c r="U21" s="68"/>
      <c r="V21" s="68"/>
      <c r="W21" s="68"/>
      <c r="X21" s="69"/>
    </row>
    <row r="22" spans="2:24">
      <c r="B22" s="67" t="s">
        <v>51</v>
      </c>
      <c r="C22" s="68"/>
      <c r="D22" s="68"/>
      <c r="E22" s="68"/>
      <c r="F22" s="68"/>
      <c r="G22" s="68"/>
      <c r="H22" s="68"/>
      <c r="I22" s="68"/>
      <c r="J22" s="68"/>
      <c r="K22" s="68"/>
      <c r="L22" s="68"/>
      <c r="M22" s="68"/>
      <c r="N22" s="68"/>
      <c r="O22" s="68"/>
      <c r="P22" s="68"/>
      <c r="Q22" s="68"/>
      <c r="R22" s="68"/>
      <c r="S22" s="68"/>
      <c r="T22" s="68"/>
      <c r="U22" s="68"/>
      <c r="V22" s="68"/>
      <c r="W22" s="68"/>
      <c r="X22" s="69"/>
    </row>
    <row r="23" spans="2:24">
      <c r="B23" s="67" t="s">
        <v>53</v>
      </c>
      <c r="C23" s="68"/>
      <c r="D23" s="68"/>
      <c r="E23" s="68"/>
      <c r="F23" s="68"/>
      <c r="G23" s="68"/>
      <c r="H23" s="68"/>
      <c r="I23" s="68"/>
      <c r="J23" s="68"/>
      <c r="K23" s="68"/>
      <c r="L23" s="68"/>
      <c r="M23" s="68"/>
      <c r="N23" s="68"/>
      <c r="O23" s="68"/>
      <c r="P23" s="68"/>
      <c r="Q23" s="68"/>
      <c r="R23" s="68"/>
      <c r="S23" s="68"/>
      <c r="T23" s="68"/>
      <c r="U23" s="68"/>
      <c r="V23" s="68"/>
      <c r="W23" s="68"/>
      <c r="X23" s="69"/>
    </row>
    <row r="24" spans="2:24">
      <c r="B24" s="64" t="s">
        <v>19</v>
      </c>
      <c r="C24" s="65"/>
      <c r="D24" s="65"/>
      <c r="E24" s="65"/>
      <c r="F24" s="65"/>
      <c r="G24" s="65"/>
      <c r="H24" s="65"/>
      <c r="I24" s="65"/>
      <c r="J24" s="65"/>
      <c r="K24" s="65"/>
      <c r="L24" s="65"/>
      <c r="M24" s="65"/>
      <c r="N24" s="65"/>
      <c r="O24" s="65"/>
      <c r="P24" s="65"/>
      <c r="Q24" s="65"/>
      <c r="R24" s="65"/>
      <c r="S24" s="65"/>
      <c r="T24" s="65"/>
      <c r="U24" s="65"/>
      <c r="V24" s="65"/>
      <c r="W24" s="65"/>
      <c r="X24" s="66"/>
    </row>
    <row r="25" spans="2:24">
      <c r="B25" s="64" t="s">
        <v>125</v>
      </c>
      <c r="C25" s="65"/>
      <c r="D25" s="65"/>
      <c r="E25" s="65"/>
      <c r="F25" s="65"/>
      <c r="G25" s="65"/>
      <c r="H25" s="65"/>
      <c r="I25" s="65"/>
      <c r="J25" s="65"/>
      <c r="K25" s="65"/>
      <c r="L25" s="65"/>
      <c r="M25" s="65"/>
      <c r="N25" s="65"/>
      <c r="O25" s="65"/>
      <c r="P25" s="65"/>
      <c r="Q25" s="65"/>
      <c r="R25" s="65"/>
      <c r="S25" s="65"/>
      <c r="T25" s="65"/>
      <c r="U25" s="65"/>
      <c r="V25" s="65"/>
      <c r="W25" s="65"/>
      <c r="X25" s="66"/>
    </row>
    <row r="26" spans="2:24" ht="15" customHeight="1">
      <c r="B26" s="67" t="s">
        <v>20</v>
      </c>
      <c r="C26" s="68"/>
      <c r="D26" s="68"/>
      <c r="E26" s="68"/>
      <c r="F26" s="68"/>
      <c r="G26" s="68"/>
      <c r="H26" s="68"/>
      <c r="I26" s="68"/>
      <c r="J26" s="68"/>
      <c r="K26" s="68"/>
      <c r="L26" s="68"/>
      <c r="M26" s="68"/>
      <c r="N26" s="68"/>
      <c r="O26" s="68"/>
      <c r="P26" s="68"/>
      <c r="Q26" s="68"/>
      <c r="R26" s="68"/>
      <c r="S26" s="68"/>
      <c r="T26" s="68"/>
      <c r="U26" s="68"/>
      <c r="V26" s="68"/>
      <c r="W26" s="68"/>
      <c r="X26" s="69"/>
    </row>
    <row r="27" spans="2:24">
      <c r="B27" s="67" t="s">
        <v>55</v>
      </c>
      <c r="C27" s="68"/>
      <c r="D27" s="68"/>
      <c r="E27" s="68"/>
      <c r="F27" s="68"/>
      <c r="G27" s="68"/>
      <c r="H27" s="68"/>
      <c r="I27" s="68"/>
      <c r="J27" s="68"/>
      <c r="K27" s="68"/>
      <c r="L27" s="68"/>
      <c r="M27" s="68"/>
      <c r="N27" s="68"/>
      <c r="O27" s="68"/>
      <c r="P27" s="68"/>
      <c r="Q27" s="68"/>
      <c r="R27" s="68"/>
      <c r="S27" s="68"/>
      <c r="T27" s="68"/>
      <c r="U27" s="68"/>
      <c r="V27" s="68"/>
      <c r="W27" s="68"/>
      <c r="X27" s="69"/>
    </row>
    <row r="28" spans="2:24">
      <c r="B28" s="61" t="s">
        <v>18</v>
      </c>
      <c r="C28" s="62"/>
      <c r="D28" s="62"/>
      <c r="E28" s="62"/>
      <c r="F28" s="62"/>
      <c r="G28" s="62"/>
      <c r="H28" s="62"/>
      <c r="I28" s="62"/>
      <c r="J28" s="62"/>
      <c r="K28" s="62"/>
      <c r="L28" s="62"/>
      <c r="M28" s="62"/>
      <c r="N28" s="62"/>
      <c r="O28" s="62"/>
      <c r="P28" s="62"/>
      <c r="Q28" s="62"/>
      <c r="R28" s="62"/>
      <c r="S28" s="62"/>
      <c r="T28" s="62"/>
      <c r="U28" s="62"/>
      <c r="V28" s="62"/>
      <c r="W28" s="62"/>
      <c r="X28" s="63"/>
    </row>
    <row r="29" spans="2:24">
      <c r="B29" s="61" t="s">
        <v>59</v>
      </c>
      <c r="C29" s="62"/>
      <c r="D29" s="62"/>
      <c r="E29" s="62"/>
      <c r="F29" s="62"/>
      <c r="G29" s="62"/>
      <c r="H29" s="62"/>
      <c r="I29" s="62"/>
      <c r="J29" s="62"/>
      <c r="K29" s="62"/>
      <c r="L29" s="62"/>
      <c r="M29" s="62"/>
      <c r="N29" s="62"/>
      <c r="O29" s="62"/>
      <c r="P29" s="62"/>
      <c r="Q29" s="62"/>
      <c r="R29" s="62"/>
      <c r="S29" s="62"/>
      <c r="T29" s="62"/>
      <c r="U29" s="62"/>
      <c r="V29" s="62"/>
      <c r="W29" s="62"/>
      <c r="X29" s="63"/>
    </row>
    <row r="30" spans="2:24">
      <c r="B30" s="64" t="s">
        <v>19</v>
      </c>
      <c r="C30" s="65"/>
      <c r="D30" s="65"/>
      <c r="E30" s="65"/>
      <c r="F30" s="65"/>
      <c r="G30" s="65"/>
      <c r="H30" s="65"/>
      <c r="I30" s="65"/>
      <c r="J30" s="65"/>
      <c r="K30" s="65"/>
      <c r="L30" s="65"/>
      <c r="M30" s="65"/>
      <c r="N30" s="65"/>
      <c r="O30" s="65"/>
      <c r="P30" s="65"/>
      <c r="Q30" s="65"/>
      <c r="R30" s="65"/>
      <c r="S30" s="65"/>
      <c r="T30" s="65"/>
      <c r="U30" s="65"/>
      <c r="V30" s="65"/>
      <c r="W30" s="65"/>
      <c r="X30" s="66"/>
    </row>
    <row r="31" spans="2:24">
      <c r="B31" s="64" t="s">
        <v>60</v>
      </c>
      <c r="C31" s="65"/>
      <c r="D31" s="65"/>
      <c r="E31" s="65"/>
      <c r="F31" s="65"/>
      <c r="G31" s="65"/>
      <c r="H31" s="65"/>
      <c r="I31" s="65"/>
      <c r="J31" s="65"/>
      <c r="K31" s="65"/>
      <c r="L31" s="65"/>
      <c r="M31" s="65"/>
      <c r="N31" s="65"/>
      <c r="O31" s="65"/>
      <c r="P31" s="65"/>
      <c r="Q31" s="65"/>
      <c r="R31" s="65"/>
      <c r="S31" s="65"/>
      <c r="T31" s="65"/>
      <c r="U31" s="65"/>
      <c r="V31" s="65"/>
      <c r="W31" s="65"/>
      <c r="X31" s="66"/>
    </row>
    <row r="32" spans="2:24">
      <c r="B32" s="67" t="s">
        <v>126</v>
      </c>
      <c r="C32" s="68"/>
      <c r="D32" s="68"/>
      <c r="E32" s="68"/>
      <c r="F32" s="68"/>
      <c r="G32" s="68"/>
      <c r="H32" s="68"/>
      <c r="I32" s="68"/>
      <c r="J32" s="68"/>
      <c r="K32" s="68"/>
      <c r="L32" s="68"/>
      <c r="M32" s="68"/>
      <c r="N32" s="68"/>
      <c r="O32" s="68"/>
      <c r="P32" s="68"/>
      <c r="Q32" s="68"/>
      <c r="R32" s="68"/>
      <c r="S32" s="68"/>
      <c r="T32" s="68"/>
      <c r="U32" s="68"/>
      <c r="V32" s="68"/>
      <c r="W32" s="68"/>
      <c r="X32" s="69"/>
    </row>
    <row r="33" spans="2:24">
      <c r="B33" s="67" t="s">
        <v>61</v>
      </c>
      <c r="C33" s="68"/>
      <c r="D33" s="68"/>
      <c r="E33" s="68"/>
      <c r="F33" s="68"/>
      <c r="G33" s="68"/>
      <c r="H33" s="68"/>
      <c r="I33" s="68"/>
      <c r="J33" s="68"/>
      <c r="K33" s="68"/>
      <c r="L33" s="68"/>
      <c r="M33" s="68"/>
      <c r="N33" s="68"/>
      <c r="O33" s="68"/>
      <c r="P33" s="68"/>
      <c r="Q33" s="68"/>
      <c r="R33" s="68"/>
      <c r="S33" s="68"/>
      <c r="T33" s="68"/>
      <c r="U33" s="68"/>
      <c r="V33" s="68"/>
      <c r="W33" s="68"/>
      <c r="X33" s="69"/>
    </row>
    <row r="34" spans="2:24">
      <c r="B34" s="67" t="s">
        <v>65</v>
      </c>
      <c r="C34" s="68"/>
      <c r="D34" s="68"/>
      <c r="E34" s="68"/>
      <c r="F34" s="68"/>
      <c r="G34" s="68"/>
      <c r="H34" s="68"/>
      <c r="I34" s="68"/>
      <c r="J34" s="68"/>
      <c r="K34" s="68"/>
      <c r="L34" s="68"/>
      <c r="M34" s="68"/>
      <c r="N34" s="68"/>
      <c r="O34" s="68"/>
      <c r="P34" s="68"/>
      <c r="Q34" s="68"/>
      <c r="R34" s="68"/>
      <c r="S34" s="68"/>
      <c r="T34" s="68"/>
      <c r="U34" s="68"/>
      <c r="V34" s="68"/>
      <c r="W34" s="68"/>
      <c r="X34" s="69"/>
    </row>
    <row r="35" spans="2:24">
      <c r="B35" s="64" t="s">
        <v>19</v>
      </c>
      <c r="C35" s="65"/>
      <c r="D35" s="65"/>
      <c r="E35" s="65"/>
      <c r="F35" s="65"/>
      <c r="G35" s="65"/>
      <c r="H35" s="65"/>
      <c r="I35" s="65"/>
      <c r="J35" s="65"/>
      <c r="K35" s="65"/>
      <c r="L35" s="65"/>
      <c r="M35" s="65"/>
      <c r="N35" s="65"/>
      <c r="O35" s="65"/>
      <c r="P35" s="65"/>
      <c r="Q35" s="65"/>
      <c r="R35" s="65"/>
      <c r="S35" s="65"/>
      <c r="T35" s="65"/>
      <c r="U35" s="65"/>
      <c r="V35" s="65"/>
      <c r="W35" s="65"/>
      <c r="X35" s="66"/>
    </row>
    <row r="36" spans="2:24">
      <c r="B36" s="64" t="s">
        <v>68</v>
      </c>
      <c r="C36" s="65"/>
      <c r="D36" s="65"/>
      <c r="E36" s="65"/>
      <c r="F36" s="65"/>
      <c r="G36" s="65"/>
      <c r="H36" s="65"/>
      <c r="I36" s="65"/>
      <c r="J36" s="65"/>
      <c r="K36" s="65"/>
      <c r="L36" s="65"/>
      <c r="M36" s="65"/>
      <c r="N36" s="65"/>
      <c r="O36" s="65"/>
      <c r="P36" s="65"/>
      <c r="Q36" s="65"/>
      <c r="R36" s="65"/>
      <c r="S36" s="65"/>
      <c r="T36" s="65"/>
      <c r="U36" s="65"/>
      <c r="V36" s="65"/>
      <c r="W36" s="65"/>
      <c r="X36" s="66"/>
    </row>
    <row r="37" spans="2:24">
      <c r="B37" s="67" t="s">
        <v>126</v>
      </c>
      <c r="C37" s="68"/>
      <c r="D37" s="68"/>
      <c r="E37" s="68"/>
      <c r="F37" s="68"/>
      <c r="G37" s="68"/>
      <c r="H37" s="68"/>
      <c r="I37" s="68"/>
      <c r="J37" s="68"/>
      <c r="K37" s="68"/>
      <c r="L37" s="68"/>
      <c r="M37" s="68"/>
      <c r="N37" s="68"/>
      <c r="O37" s="68"/>
      <c r="P37" s="68"/>
      <c r="Q37" s="68"/>
      <c r="R37" s="68"/>
      <c r="S37" s="68"/>
      <c r="T37" s="68"/>
      <c r="U37" s="68"/>
      <c r="V37" s="68"/>
      <c r="W37" s="68"/>
      <c r="X37" s="69"/>
    </row>
    <row r="38" spans="2:24">
      <c r="B38" s="67" t="s">
        <v>69</v>
      </c>
      <c r="C38" s="68"/>
      <c r="D38" s="68"/>
      <c r="E38" s="68"/>
      <c r="F38" s="68"/>
      <c r="G38" s="68"/>
      <c r="H38" s="68"/>
      <c r="I38" s="68"/>
      <c r="J38" s="68"/>
      <c r="K38" s="68"/>
      <c r="L38" s="68"/>
      <c r="M38" s="68"/>
      <c r="N38" s="68"/>
      <c r="O38" s="68"/>
      <c r="P38" s="68"/>
      <c r="Q38" s="68"/>
      <c r="R38" s="68"/>
      <c r="S38" s="68"/>
      <c r="T38" s="68"/>
      <c r="U38" s="68"/>
      <c r="V38" s="68"/>
      <c r="W38" s="68"/>
      <c r="X38" s="69"/>
    </row>
    <row r="39" spans="2:24">
      <c r="B39" s="67" t="s">
        <v>71</v>
      </c>
      <c r="C39" s="68"/>
      <c r="D39" s="68"/>
      <c r="E39" s="68"/>
      <c r="F39" s="68"/>
      <c r="G39" s="68"/>
      <c r="H39" s="68"/>
      <c r="I39" s="68"/>
      <c r="J39" s="68"/>
      <c r="K39" s="68"/>
      <c r="L39" s="68"/>
      <c r="M39" s="68"/>
      <c r="N39" s="68"/>
      <c r="O39" s="68"/>
      <c r="P39" s="68"/>
      <c r="Q39" s="68"/>
      <c r="R39" s="68"/>
      <c r="S39" s="68"/>
      <c r="T39" s="68"/>
      <c r="U39" s="68"/>
      <c r="V39" s="68"/>
      <c r="W39" s="68"/>
      <c r="X39" s="69"/>
    </row>
    <row r="40" spans="2:24">
      <c r="B40" s="64" t="s">
        <v>19</v>
      </c>
      <c r="C40" s="65"/>
      <c r="D40" s="65"/>
      <c r="E40" s="65"/>
      <c r="F40" s="65"/>
      <c r="G40" s="65"/>
      <c r="H40" s="65"/>
      <c r="I40" s="65"/>
      <c r="J40" s="65"/>
      <c r="K40" s="65"/>
      <c r="L40" s="65"/>
      <c r="M40" s="65"/>
      <c r="N40" s="65"/>
      <c r="O40" s="65"/>
      <c r="P40" s="65"/>
      <c r="Q40" s="65"/>
      <c r="R40" s="65"/>
      <c r="S40" s="65"/>
      <c r="T40" s="65"/>
      <c r="U40" s="65"/>
      <c r="V40" s="65"/>
      <c r="W40" s="65"/>
      <c r="X40" s="66"/>
    </row>
    <row r="41" spans="2:24">
      <c r="B41" s="64" t="s">
        <v>74</v>
      </c>
      <c r="C41" s="65"/>
      <c r="D41" s="65"/>
      <c r="E41" s="65"/>
      <c r="F41" s="65"/>
      <c r="G41" s="65"/>
      <c r="H41" s="65"/>
      <c r="I41" s="65"/>
      <c r="J41" s="65"/>
      <c r="K41" s="65"/>
      <c r="L41" s="65"/>
      <c r="M41" s="65"/>
      <c r="N41" s="65"/>
      <c r="O41" s="65"/>
      <c r="P41" s="65"/>
      <c r="Q41" s="65"/>
      <c r="R41" s="65"/>
      <c r="S41" s="65"/>
      <c r="T41" s="65"/>
      <c r="U41" s="65"/>
      <c r="V41" s="65"/>
      <c r="W41" s="65"/>
      <c r="X41" s="66"/>
    </row>
    <row r="42" spans="2:24">
      <c r="B42" s="67" t="s">
        <v>126</v>
      </c>
      <c r="C42" s="68"/>
      <c r="D42" s="68"/>
      <c r="E42" s="68"/>
      <c r="F42" s="68"/>
      <c r="G42" s="68"/>
      <c r="H42" s="68"/>
      <c r="I42" s="68"/>
      <c r="J42" s="68"/>
      <c r="K42" s="68"/>
      <c r="L42" s="68"/>
      <c r="M42" s="68"/>
      <c r="N42" s="68"/>
      <c r="O42" s="68"/>
      <c r="P42" s="68"/>
      <c r="Q42" s="68"/>
      <c r="R42" s="68"/>
      <c r="S42" s="68"/>
      <c r="T42" s="68"/>
      <c r="U42" s="68"/>
      <c r="V42" s="68"/>
      <c r="W42" s="68"/>
      <c r="X42" s="69"/>
    </row>
    <row r="43" spans="2:24">
      <c r="B43" s="67" t="s">
        <v>75</v>
      </c>
      <c r="C43" s="68"/>
      <c r="D43" s="68"/>
      <c r="E43" s="68"/>
      <c r="F43" s="68"/>
      <c r="G43" s="68"/>
      <c r="H43" s="68"/>
      <c r="I43" s="68"/>
      <c r="J43" s="68"/>
      <c r="K43" s="68"/>
      <c r="L43" s="68"/>
      <c r="M43" s="68"/>
      <c r="N43" s="68"/>
      <c r="O43" s="68"/>
      <c r="P43" s="68"/>
      <c r="Q43" s="68"/>
      <c r="R43" s="68"/>
      <c r="S43" s="68"/>
      <c r="T43" s="68"/>
      <c r="U43" s="68"/>
      <c r="V43" s="68"/>
      <c r="W43" s="68"/>
      <c r="X43" s="69"/>
    </row>
    <row r="44" spans="2:24">
      <c r="B44" s="67" t="s">
        <v>77</v>
      </c>
      <c r="C44" s="68"/>
      <c r="D44" s="68"/>
      <c r="E44" s="68"/>
      <c r="F44" s="68"/>
      <c r="G44" s="68"/>
      <c r="H44" s="68"/>
      <c r="I44" s="68"/>
      <c r="J44" s="68"/>
      <c r="K44" s="68"/>
      <c r="L44" s="68"/>
      <c r="M44" s="68"/>
      <c r="N44" s="68"/>
      <c r="O44" s="68"/>
      <c r="P44" s="68"/>
      <c r="Q44" s="68"/>
      <c r="R44" s="68"/>
      <c r="S44" s="68"/>
      <c r="T44" s="68"/>
      <c r="U44" s="68"/>
      <c r="V44" s="68"/>
      <c r="W44" s="68"/>
      <c r="X44" s="69"/>
    </row>
    <row r="45" spans="2:24">
      <c r="B45" s="67" t="s">
        <v>79</v>
      </c>
      <c r="C45" s="68"/>
      <c r="D45" s="68"/>
      <c r="E45" s="68"/>
      <c r="F45" s="68"/>
      <c r="G45" s="68"/>
      <c r="H45" s="68"/>
      <c r="I45" s="68"/>
      <c r="J45" s="68"/>
      <c r="K45" s="68"/>
      <c r="L45" s="68"/>
      <c r="M45" s="68"/>
      <c r="N45" s="68"/>
      <c r="O45" s="68"/>
      <c r="P45" s="68"/>
      <c r="Q45" s="68"/>
      <c r="R45" s="68"/>
      <c r="S45" s="68"/>
      <c r="T45" s="68"/>
      <c r="U45" s="68"/>
      <c r="V45" s="68"/>
      <c r="W45" s="68"/>
      <c r="X45" s="69"/>
    </row>
    <row r="46" spans="2:24">
      <c r="B46" s="67" t="s">
        <v>127</v>
      </c>
      <c r="C46" s="68"/>
      <c r="D46" s="68"/>
      <c r="E46" s="68"/>
      <c r="F46" s="68"/>
      <c r="G46" s="68"/>
      <c r="H46" s="68"/>
      <c r="I46" s="68"/>
      <c r="J46" s="68"/>
      <c r="K46" s="68"/>
      <c r="L46" s="68"/>
      <c r="M46" s="68"/>
      <c r="N46" s="68"/>
      <c r="O46" s="68"/>
      <c r="P46" s="68"/>
      <c r="Q46" s="68"/>
      <c r="R46" s="68"/>
      <c r="S46" s="68"/>
      <c r="T46" s="68"/>
      <c r="U46" s="68"/>
      <c r="V46" s="68"/>
      <c r="W46" s="68"/>
      <c r="X46" s="69"/>
    </row>
    <row r="47" spans="2:24">
      <c r="B47" s="61" t="s">
        <v>18</v>
      </c>
      <c r="C47" s="62"/>
      <c r="D47" s="62"/>
      <c r="E47" s="62"/>
      <c r="F47" s="62"/>
      <c r="G47" s="62"/>
      <c r="H47" s="62"/>
      <c r="I47" s="62"/>
      <c r="J47" s="62"/>
      <c r="K47" s="62"/>
      <c r="L47" s="62"/>
      <c r="M47" s="62"/>
      <c r="N47" s="62"/>
      <c r="O47" s="62"/>
      <c r="P47" s="62"/>
      <c r="Q47" s="62"/>
      <c r="R47" s="62"/>
      <c r="S47" s="62"/>
      <c r="T47" s="62"/>
      <c r="U47" s="62"/>
      <c r="V47" s="62"/>
      <c r="W47" s="62"/>
      <c r="X47" s="63"/>
    </row>
    <row r="48" spans="2:24">
      <c r="B48" s="61" t="s">
        <v>81</v>
      </c>
      <c r="C48" s="62"/>
      <c r="D48" s="62"/>
      <c r="E48" s="62"/>
      <c r="F48" s="62"/>
      <c r="G48" s="62"/>
      <c r="H48" s="62"/>
      <c r="I48" s="62"/>
      <c r="J48" s="62"/>
      <c r="K48" s="62"/>
      <c r="L48" s="62"/>
      <c r="M48" s="62"/>
      <c r="N48" s="62"/>
      <c r="O48" s="62"/>
      <c r="P48" s="62"/>
      <c r="Q48" s="62"/>
      <c r="R48" s="62"/>
      <c r="S48" s="62"/>
      <c r="T48" s="62"/>
      <c r="U48" s="62"/>
      <c r="V48" s="62"/>
      <c r="W48" s="62"/>
      <c r="X48" s="63"/>
    </row>
    <row r="49" spans="2:24">
      <c r="B49" s="64" t="s">
        <v>19</v>
      </c>
      <c r="C49" s="65"/>
      <c r="D49" s="65"/>
      <c r="E49" s="65"/>
      <c r="F49" s="65"/>
      <c r="G49" s="65"/>
      <c r="H49" s="65"/>
      <c r="I49" s="65"/>
      <c r="J49" s="65"/>
      <c r="K49" s="65"/>
      <c r="L49" s="65"/>
      <c r="M49" s="65"/>
      <c r="N49" s="65"/>
      <c r="O49" s="65"/>
      <c r="P49" s="65"/>
      <c r="Q49" s="65"/>
      <c r="R49" s="65"/>
      <c r="S49" s="65"/>
      <c r="T49" s="65"/>
      <c r="U49" s="65"/>
      <c r="V49" s="65"/>
      <c r="W49" s="65"/>
      <c r="X49" s="66"/>
    </row>
    <row r="50" spans="2:24">
      <c r="B50" s="64" t="s">
        <v>82</v>
      </c>
      <c r="C50" s="65"/>
      <c r="D50" s="65"/>
      <c r="E50" s="65"/>
      <c r="F50" s="65"/>
      <c r="G50" s="65"/>
      <c r="H50" s="65"/>
      <c r="I50" s="65"/>
      <c r="J50" s="65"/>
      <c r="K50" s="65"/>
      <c r="L50" s="65"/>
      <c r="M50" s="65"/>
      <c r="N50" s="65"/>
      <c r="O50" s="65"/>
      <c r="P50" s="65"/>
      <c r="Q50" s="65"/>
      <c r="R50" s="65"/>
      <c r="S50" s="65"/>
      <c r="T50" s="65"/>
      <c r="U50" s="65"/>
      <c r="V50" s="65"/>
      <c r="W50" s="65"/>
      <c r="X50" s="66"/>
    </row>
    <row r="51" spans="2:24">
      <c r="B51" s="67" t="s">
        <v>126</v>
      </c>
      <c r="C51" s="68"/>
      <c r="D51" s="68"/>
      <c r="E51" s="68"/>
      <c r="F51" s="68"/>
      <c r="G51" s="68"/>
      <c r="H51" s="68"/>
      <c r="I51" s="68"/>
      <c r="J51" s="68"/>
      <c r="K51" s="68"/>
      <c r="L51" s="68"/>
      <c r="M51" s="68"/>
      <c r="N51" s="68"/>
      <c r="O51" s="68"/>
      <c r="P51" s="68"/>
      <c r="Q51" s="68"/>
      <c r="R51" s="68"/>
      <c r="S51" s="68"/>
      <c r="T51" s="68"/>
      <c r="U51" s="68"/>
      <c r="V51" s="68"/>
      <c r="W51" s="68"/>
      <c r="X51" s="69"/>
    </row>
    <row r="52" spans="2:24">
      <c r="B52" s="67" t="s">
        <v>83</v>
      </c>
      <c r="C52" s="68"/>
      <c r="D52" s="68"/>
      <c r="E52" s="68"/>
      <c r="F52" s="68"/>
      <c r="G52" s="68"/>
      <c r="H52" s="68"/>
      <c r="I52" s="68"/>
      <c r="J52" s="68"/>
      <c r="K52" s="68"/>
      <c r="L52" s="68"/>
      <c r="M52" s="68"/>
      <c r="N52" s="68"/>
      <c r="O52" s="68"/>
      <c r="P52" s="68"/>
      <c r="Q52" s="68"/>
      <c r="R52" s="68"/>
      <c r="S52" s="68"/>
      <c r="T52" s="68"/>
      <c r="U52" s="68"/>
      <c r="V52" s="68"/>
      <c r="W52" s="68"/>
      <c r="X52" s="69"/>
    </row>
    <row r="53" spans="2:24">
      <c r="B53" s="67" t="s">
        <v>84</v>
      </c>
      <c r="C53" s="68"/>
      <c r="D53" s="68"/>
      <c r="E53" s="68"/>
      <c r="F53" s="68"/>
      <c r="G53" s="68"/>
      <c r="H53" s="68"/>
      <c r="I53" s="68"/>
      <c r="J53" s="68"/>
      <c r="K53" s="68"/>
      <c r="L53" s="68"/>
      <c r="M53" s="68"/>
      <c r="N53" s="68"/>
      <c r="O53" s="68"/>
      <c r="P53" s="68"/>
      <c r="Q53" s="68"/>
      <c r="R53" s="68"/>
      <c r="S53" s="68"/>
      <c r="T53" s="68"/>
      <c r="U53" s="68"/>
      <c r="V53" s="68"/>
      <c r="W53" s="68"/>
      <c r="X53" s="69"/>
    </row>
    <row r="54" spans="2:24">
      <c r="B54" s="67" t="s">
        <v>85</v>
      </c>
      <c r="C54" s="68"/>
      <c r="D54" s="68"/>
      <c r="E54" s="68"/>
      <c r="F54" s="68"/>
      <c r="G54" s="68"/>
      <c r="H54" s="68"/>
      <c r="I54" s="68"/>
      <c r="J54" s="68"/>
      <c r="K54" s="68"/>
      <c r="L54" s="68"/>
      <c r="M54" s="68"/>
      <c r="N54" s="68"/>
      <c r="O54" s="68"/>
      <c r="P54" s="68"/>
      <c r="Q54" s="68"/>
      <c r="R54" s="68"/>
      <c r="S54" s="68"/>
      <c r="T54" s="68"/>
      <c r="U54" s="68"/>
      <c r="V54" s="68"/>
      <c r="W54" s="68"/>
      <c r="X54" s="69"/>
    </row>
    <row r="55" spans="2:24">
      <c r="B55" s="67" t="s">
        <v>86</v>
      </c>
      <c r="C55" s="68"/>
      <c r="D55" s="68"/>
      <c r="E55" s="68"/>
      <c r="F55" s="68"/>
      <c r="G55" s="68"/>
      <c r="H55" s="68"/>
      <c r="I55" s="68"/>
      <c r="J55" s="68"/>
      <c r="K55" s="68"/>
      <c r="L55" s="68"/>
      <c r="M55" s="68"/>
      <c r="N55" s="68"/>
      <c r="O55" s="68"/>
      <c r="P55" s="68"/>
      <c r="Q55" s="68"/>
      <c r="R55" s="68"/>
      <c r="S55" s="68"/>
      <c r="T55" s="68"/>
      <c r="U55" s="68"/>
      <c r="V55" s="68"/>
      <c r="W55" s="68"/>
      <c r="X55" s="69"/>
    </row>
    <row r="56" spans="2:24">
      <c r="B56" s="67" t="s">
        <v>87</v>
      </c>
      <c r="C56" s="68"/>
      <c r="D56" s="68"/>
      <c r="E56" s="68"/>
      <c r="F56" s="68"/>
      <c r="G56" s="68"/>
      <c r="H56" s="68"/>
      <c r="I56" s="68"/>
      <c r="J56" s="68"/>
      <c r="K56" s="68"/>
      <c r="L56" s="68"/>
      <c r="M56" s="68"/>
      <c r="N56" s="68"/>
      <c r="O56" s="68"/>
      <c r="P56" s="68"/>
      <c r="Q56" s="68"/>
      <c r="R56" s="68"/>
      <c r="S56" s="68"/>
      <c r="T56" s="68"/>
      <c r="U56" s="68"/>
      <c r="V56" s="68"/>
      <c r="W56" s="68"/>
      <c r="X56" s="69"/>
    </row>
    <row r="57" spans="2:24" ht="14.25" customHeight="1">
      <c r="B57" s="70" t="s">
        <v>3</v>
      </c>
      <c r="C57" s="71"/>
      <c r="D57" s="71"/>
      <c r="E57" s="71"/>
      <c r="F57" s="71"/>
      <c r="G57" s="71"/>
      <c r="H57" s="71"/>
      <c r="I57" s="71"/>
      <c r="J57" s="71"/>
      <c r="K57" s="71"/>
      <c r="L57" s="71"/>
      <c r="M57" s="71"/>
      <c r="N57" s="71"/>
      <c r="O57" s="71"/>
      <c r="P57" s="71"/>
      <c r="Q57" s="71"/>
      <c r="R57" s="71"/>
      <c r="S57" s="71"/>
      <c r="T57" s="71"/>
      <c r="U57" s="71"/>
      <c r="V57" s="71"/>
      <c r="W57" s="71"/>
      <c r="X57" s="72"/>
    </row>
    <row r="58" spans="2:24">
      <c r="B58" s="61" t="s">
        <v>8</v>
      </c>
      <c r="C58" s="62"/>
      <c r="D58" s="62"/>
      <c r="E58" s="62"/>
      <c r="F58" s="62"/>
      <c r="G58" s="62"/>
      <c r="H58" s="62"/>
      <c r="I58" s="62"/>
      <c r="J58" s="62"/>
      <c r="K58" s="62"/>
      <c r="L58" s="62"/>
      <c r="M58" s="62"/>
      <c r="N58" s="62"/>
      <c r="O58" s="62"/>
      <c r="P58" s="62"/>
      <c r="Q58" s="62"/>
      <c r="R58" s="62"/>
      <c r="S58" s="62"/>
      <c r="T58" s="62"/>
      <c r="U58" s="62"/>
      <c r="V58" s="62"/>
      <c r="W58" s="62"/>
      <c r="X58" s="63"/>
    </row>
    <row r="59" spans="2:24">
      <c r="B59" s="61" t="s">
        <v>32</v>
      </c>
      <c r="C59" s="62"/>
      <c r="D59" s="62"/>
      <c r="E59" s="62"/>
      <c r="F59" s="62"/>
      <c r="G59" s="62"/>
      <c r="H59" s="62"/>
      <c r="I59" s="62"/>
      <c r="J59" s="62"/>
      <c r="K59" s="62"/>
      <c r="L59" s="62"/>
      <c r="M59" s="62"/>
      <c r="N59" s="62"/>
      <c r="O59" s="62"/>
      <c r="P59" s="62"/>
      <c r="Q59" s="62"/>
      <c r="R59" s="62"/>
      <c r="S59" s="62"/>
      <c r="T59" s="62"/>
      <c r="U59" s="62"/>
      <c r="V59" s="62"/>
      <c r="W59" s="62"/>
      <c r="X59" s="63"/>
    </row>
    <row r="60" spans="2:24">
      <c r="B60" s="64" t="s">
        <v>9</v>
      </c>
      <c r="C60" s="65"/>
      <c r="D60" s="65"/>
      <c r="E60" s="65"/>
      <c r="F60" s="65"/>
      <c r="G60" s="65"/>
      <c r="H60" s="65"/>
      <c r="I60" s="65"/>
      <c r="J60" s="65"/>
      <c r="K60" s="65"/>
      <c r="L60" s="65"/>
      <c r="M60" s="65"/>
      <c r="N60" s="65"/>
      <c r="O60" s="65"/>
      <c r="P60" s="65"/>
      <c r="Q60" s="65"/>
      <c r="R60" s="65"/>
      <c r="S60" s="65"/>
      <c r="T60" s="65"/>
      <c r="U60" s="65"/>
      <c r="V60" s="65"/>
      <c r="W60" s="65"/>
      <c r="X60" s="66"/>
    </row>
    <row r="61" spans="2:24" ht="108" customHeight="1">
      <c r="B61" s="64" t="s">
        <v>33</v>
      </c>
      <c r="C61" s="65"/>
      <c r="D61" s="65"/>
      <c r="E61" s="65"/>
      <c r="F61" s="65"/>
      <c r="G61" s="65"/>
      <c r="H61" s="65"/>
      <c r="I61" s="65"/>
      <c r="J61" s="65"/>
      <c r="K61" s="65"/>
      <c r="L61" s="65"/>
      <c r="M61" s="65"/>
      <c r="N61" s="65"/>
      <c r="O61" s="65"/>
      <c r="P61" s="65"/>
      <c r="Q61" s="65"/>
      <c r="R61" s="65"/>
      <c r="S61" s="65"/>
      <c r="T61" s="65"/>
      <c r="U61" s="65"/>
      <c r="V61" s="65"/>
      <c r="W61" s="65"/>
      <c r="X61" s="66"/>
    </row>
    <row r="62" spans="2:24">
      <c r="B62" s="61" t="s">
        <v>8</v>
      </c>
      <c r="C62" s="62"/>
      <c r="D62" s="62"/>
      <c r="E62" s="62"/>
      <c r="F62" s="62"/>
      <c r="G62" s="62"/>
      <c r="H62" s="62"/>
      <c r="I62" s="62"/>
      <c r="J62" s="62"/>
      <c r="K62" s="62"/>
      <c r="L62" s="62"/>
      <c r="M62" s="62"/>
      <c r="N62" s="62"/>
      <c r="O62" s="62"/>
      <c r="P62" s="62"/>
      <c r="Q62" s="62"/>
      <c r="R62" s="62"/>
      <c r="S62" s="62"/>
      <c r="T62" s="62"/>
      <c r="U62" s="62"/>
      <c r="V62" s="62"/>
      <c r="W62" s="62"/>
      <c r="X62" s="63"/>
    </row>
    <row r="63" spans="2:24">
      <c r="B63" s="61" t="s">
        <v>129</v>
      </c>
      <c r="C63" s="62"/>
      <c r="D63" s="62"/>
      <c r="E63" s="62"/>
      <c r="F63" s="62"/>
      <c r="G63" s="62"/>
      <c r="H63" s="62"/>
      <c r="I63" s="62"/>
      <c r="J63" s="62"/>
      <c r="K63" s="62"/>
      <c r="L63" s="62"/>
      <c r="M63" s="62"/>
      <c r="N63" s="62"/>
      <c r="O63" s="62"/>
      <c r="P63" s="62"/>
      <c r="Q63" s="62"/>
      <c r="R63" s="62"/>
      <c r="S63" s="62"/>
      <c r="T63" s="62"/>
      <c r="U63" s="62"/>
      <c r="V63" s="62"/>
      <c r="W63" s="62"/>
      <c r="X63" s="63"/>
    </row>
    <row r="64" spans="2:24">
      <c r="B64" s="64" t="s">
        <v>9</v>
      </c>
      <c r="C64" s="65"/>
      <c r="D64" s="65"/>
      <c r="E64" s="65"/>
      <c r="F64" s="65"/>
      <c r="G64" s="65"/>
      <c r="H64" s="65"/>
      <c r="I64" s="65"/>
      <c r="J64" s="65"/>
      <c r="K64" s="65"/>
      <c r="L64" s="65"/>
      <c r="M64" s="65"/>
      <c r="N64" s="65"/>
      <c r="O64" s="65"/>
      <c r="P64" s="65"/>
      <c r="Q64" s="65"/>
      <c r="R64" s="65"/>
      <c r="S64" s="65"/>
      <c r="T64" s="65"/>
      <c r="U64" s="65"/>
      <c r="V64" s="65"/>
      <c r="W64" s="65"/>
      <c r="X64" s="66"/>
    </row>
    <row r="65" spans="2:24" ht="88.5" customHeight="1">
      <c r="B65" s="64" t="s">
        <v>48</v>
      </c>
      <c r="C65" s="65"/>
      <c r="D65" s="65"/>
      <c r="E65" s="65"/>
      <c r="F65" s="65"/>
      <c r="G65" s="65"/>
      <c r="H65" s="65"/>
      <c r="I65" s="65"/>
      <c r="J65" s="65"/>
      <c r="K65" s="65"/>
      <c r="L65" s="65"/>
      <c r="M65" s="65"/>
      <c r="N65" s="65"/>
      <c r="O65" s="65"/>
      <c r="P65" s="65"/>
      <c r="Q65" s="65"/>
      <c r="R65" s="65"/>
      <c r="S65" s="65"/>
      <c r="T65" s="65"/>
      <c r="U65" s="65"/>
      <c r="V65" s="65"/>
      <c r="W65" s="65"/>
      <c r="X65" s="66"/>
    </row>
    <row r="67" spans="2:24" ht="45" customHeight="1"/>
    <row r="68" spans="2:24" ht="21" customHeight="1"/>
    <row r="73" spans="2:24" ht="36" customHeight="1"/>
  </sheetData>
  <mergeCells count="64">
    <mergeCell ref="B2:X2"/>
    <mergeCell ref="B3:X3"/>
    <mergeCell ref="B14:X14"/>
    <mergeCell ref="B4:X4"/>
    <mergeCell ref="B5:X5"/>
    <mergeCell ref="B6:X6"/>
    <mergeCell ref="B12:X12"/>
    <mergeCell ref="B7:X7"/>
    <mergeCell ref="B8:X8"/>
    <mergeCell ref="B9:X9"/>
    <mergeCell ref="B13:X13"/>
    <mergeCell ref="B10:X10"/>
    <mergeCell ref="B11:X11"/>
    <mergeCell ref="B27:X27"/>
    <mergeCell ref="B23:X23"/>
    <mergeCell ref="B18:X18"/>
    <mergeCell ref="B19:X19"/>
    <mergeCell ref="B15:X15"/>
    <mergeCell ref="B16:X16"/>
    <mergeCell ref="B17:X17"/>
    <mergeCell ref="B24:X24"/>
    <mergeCell ref="B25:X25"/>
    <mergeCell ref="B22:X22"/>
    <mergeCell ref="B20:X20"/>
    <mergeCell ref="B21:X21"/>
    <mergeCell ref="B26:X26"/>
    <mergeCell ref="B28:X28"/>
    <mergeCell ref="B29:X29"/>
    <mergeCell ref="B30:X30"/>
    <mergeCell ref="B31:X31"/>
    <mergeCell ref="B32:X32"/>
    <mergeCell ref="B34:X34"/>
    <mergeCell ref="B35:X35"/>
    <mergeCell ref="B36:X36"/>
    <mergeCell ref="B37:X37"/>
    <mergeCell ref="B33:X33"/>
    <mergeCell ref="B38:X38"/>
    <mergeCell ref="B39:X39"/>
    <mergeCell ref="B40:X40"/>
    <mergeCell ref="B41:X41"/>
    <mergeCell ref="B42:X42"/>
    <mergeCell ref="B43:X43"/>
    <mergeCell ref="B55:X55"/>
    <mergeCell ref="B44:X44"/>
    <mergeCell ref="B45:X45"/>
    <mergeCell ref="B47:X47"/>
    <mergeCell ref="B49:X49"/>
    <mergeCell ref="B48:X48"/>
    <mergeCell ref="B46:X46"/>
    <mergeCell ref="B50:X50"/>
    <mergeCell ref="B51:X51"/>
    <mergeCell ref="B52:X52"/>
    <mergeCell ref="B53:X53"/>
    <mergeCell ref="B54:X54"/>
    <mergeCell ref="B62:X62"/>
    <mergeCell ref="B63:X63"/>
    <mergeCell ref="B64:X64"/>
    <mergeCell ref="B65:X65"/>
    <mergeCell ref="B56:X56"/>
    <mergeCell ref="B57:X57"/>
    <mergeCell ref="B59:X59"/>
    <mergeCell ref="B60:X60"/>
    <mergeCell ref="B61:X61"/>
    <mergeCell ref="B58:X58"/>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8EE57-A953-4198-9387-F7618C27559D}">
  <sheetPr>
    <pageSetUpPr fitToPage="1"/>
  </sheetPr>
  <dimension ref="B2:Q37"/>
  <sheetViews>
    <sheetView tabSelected="1" zoomScale="60" zoomScaleNormal="60" workbookViewId="0">
      <selection activeCell="C8" sqref="C8"/>
    </sheetView>
  </sheetViews>
  <sheetFormatPr baseColWidth="10" defaultColWidth="11.375" defaultRowHeight="15"/>
  <cols>
    <col min="1" max="1" width="2.375" customWidth="1"/>
    <col min="2" max="2" width="16.375" style="24" customWidth="1"/>
    <col min="3" max="3" width="44.875" style="24" bestFit="1" customWidth="1"/>
    <col min="4" max="4" width="33.625" style="24" bestFit="1" customWidth="1"/>
    <col min="5" max="5" width="20.5" style="24" bestFit="1" customWidth="1"/>
    <col min="6" max="7" width="10.5" style="25" bestFit="1" customWidth="1"/>
    <col min="8" max="8" width="11" style="25" bestFit="1" customWidth="1"/>
    <col min="9" max="9" width="10.5" style="24" bestFit="1" customWidth="1"/>
    <col min="10" max="10" width="13.875" style="24" bestFit="1" customWidth="1"/>
    <col min="11" max="11" width="14.875" style="24" bestFit="1" customWidth="1"/>
    <col min="12" max="12" width="13.875" style="24" bestFit="1" customWidth="1"/>
    <col min="13" max="13" width="13.625" style="24" bestFit="1" customWidth="1"/>
    <col min="14" max="14" width="26" style="28" bestFit="1" customWidth="1"/>
    <col min="15" max="15" width="19.125" style="28" bestFit="1" customWidth="1"/>
    <col min="16" max="16" width="18.875" style="28" bestFit="1" customWidth="1"/>
    <col min="17" max="17" width="73.625" style="28" bestFit="1" customWidth="1"/>
  </cols>
  <sheetData>
    <row r="2" spans="2:17" ht="14.25" customHeight="1">
      <c r="B2" s="71" t="s">
        <v>0</v>
      </c>
      <c r="C2" s="71"/>
      <c r="D2" s="71"/>
      <c r="E2" s="71"/>
      <c r="F2" s="71"/>
      <c r="G2" s="71"/>
      <c r="H2" s="71"/>
      <c r="I2" s="71"/>
      <c r="J2" s="71"/>
      <c r="K2" s="71"/>
      <c r="L2" s="71"/>
      <c r="M2" s="71"/>
      <c r="N2" s="71"/>
      <c r="O2" s="71"/>
      <c r="P2" s="71"/>
      <c r="Q2" s="71"/>
    </row>
    <row r="3" spans="2:17" ht="14.25" customHeight="1">
      <c r="B3" s="65" t="s">
        <v>1</v>
      </c>
      <c r="C3" s="65"/>
      <c r="D3" s="65"/>
      <c r="E3" s="65"/>
      <c r="F3" s="65"/>
      <c r="G3" s="65"/>
      <c r="H3" s="65"/>
      <c r="I3" s="65"/>
      <c r="J3" s="65"/>
      <c r="K3" s="65"/>
      <c r="L3" s="65"/>
      <c r="M3" s="65"/>
      <c r="N3" s="65"/>
      <c r="O3" s="65"/>
      <c r="P3" s="65"/>
      <c r="Q3" s="65"/>
    </row>
    <row r="4" spans="2:17" ht="14.25" customHeight="1">
      <c r="B4" s="71" t="s">
        <v>2</v>
      </c>
      <c r="C4" s="71"/>
      <c r="D4" s="71"/>
      <c r="E4" s="71"/>
      <c r="F4" s="71"/>
      <c r="G4" s="71"/>
      <c r="H4" s="71"/>
      <c r="I4" s="71"/>
      <c r="J4" s="71"/>
      <c r="K4" s="71"/>
      <c r="L4" s="71"/>
      <c r="M4" s="71"/>
      <c r="N4" s="71"/>
      <c r="O4" s="71"/>
      <c r="P4" s="71"/>
      <c r="Q4" s="71"/>
    </row>
    <row r="5" spans="2:17" ht="15" customHeight="1">
      <c r="B5" s="62" t="s">
        <v>14</v>
      </c>
      <c r="C5" s="62" t="s">
        <v>88</v>
      </c>
      <c r="D5" s="62"/>
      <c r="E5" s="62"/>
      <c r="F5" s="62"/>
      <c r="G5" s="62"/>
      <c r="H5" s="62"/>
      <c r="I5" s="62"/>
      <c r="J5" s="62" t="s">
        <v>90</v>
      </c>
      <c r="K5" s="62"/>
      <c r="L5" s="62"/>
      <c r="M5" s="62"/>
      <c r="N5" s="73" t="s">
        <v>91</v>
      </c>
      <c r="O5" s="73" t="s">
        <v>92</v>
      </c>
      <c r="P5" s="73" t="s">
        <v>93</v>
      </c>
      <c r="Q5" s="73" t="s">
        <v>94</v>
      </c>
    </row>
    <row r="6" spans="2:17" ht="14.25">
      <c r="B6" s="62"/>
      <c r="C6" s="62" t="s">
        <v>15</v>
      </c>
      <c r="D6" s="62" t="s">
        <v>89</v>
      </c>
      <c r="E6" s="62" t="s">
        <v>95</v>
      </c>
      <c r="F6" s="62" t="s">
        <v>16</v>
      </c>
      <c r="G6" s="62"/>
      <c r="H6" s="62"/>
      <c r="I6" s="62"/>
      <c r="J6" s="62" t="s">
        <v>27</v>
      </c>
      <c r="K6" s="62" t="s">
        <v>28</v>
      </c>
      <c r="L6" s="62" t="s">
        <v>29</v>
      </c>
      <c r="M6" s="62" t="s">
        <v>30</v>
      </c>
      <c r="N6" s="73"/>
      <c r="O6" s="73"/>
      <c r="P6" s="73"/>
      <c r="Q6" s="73"/>
    </row>
    <row r="7" spans="2:17" ht="30" customHeight="1">
      <c r="B7" s="62"/>
      <c r="C7" s="62"/>
      <c r="D7" s="62"/>
      <c r="E7" s="62"/>
      <c r="F7" s="15" t="s">
        <v>27</v>
      </c>
      <c r="G7" s="15" t="s">
        <v>28</v>
      </c>
      <c r="H7" s="15" t="s">
        <v>29</v>
      </c>
      <c r="I7" s="15" t="s">
        <v>30</v>
      </c>
      <c r="J7" s="62"/>
      <c r="K7" s="62"/>
      <c r="L7" s="62"/>
      <c r="M7" s="62"/>
      <c r="N7" s="73"/>
      <c r="O7" s="73"/>
      <c r="P7" s="73"/>
      <c r="Q7" s="73"/>
    </row>
    <row r="8" spans="2:17" ht="203.25" customHeight="1">
      <c r="B8" s="21" t="str">
        <f>+'Ejes 1+2 RE+RI+Productos'!P70</f>
        <v>RI-01</v>
      </c>
      <c r="C8" s="21" t="str">
        <f>+'Ejes 1+2 RE+RI+Productos'!Y70</f>
        <v>PE-01
Ocupación de naves y espacios industriales en parques industriales y de zonas francas operadas por PROINDUSTRIA</v>
      </c>
      <c r="D8" s="21" t="str">
        <f>+'Ejes 1+2 RE+RI+Productos'!Z70</f>
        <v>PE-01-I-01
Porcentaje de ocupación de naves y espacios industriales arrendados</v>
      </c>
      <c r="E8" s="21" t="str">
        <f>+'Ejes 1+2 RE+RI+Productos'!AA70</f>
        <v>Naves y espacios industriales</v>
      </c>
      <c r="F8" s="21">
        <f>+'Ejes 1+2 RE+RI+Productos'!AB70</f>
        <v>0.98</v>
      </c>
      <c r="G8" s="21">
        <f>+'Ejes 1+2 RE+RI+Productos'!AC70</f>
        <v>0.98</v>
      </c>
      <c r="H8" s="21">
        <f>+'Ejes 1+2 RE+RI+Productos'!AD70</f>
        <v>0.99</v>
      </c>
      <c r="I8" s="21">
        <f>+'Ejes 1+2 RE+RI+Productos'!AE70</f>
        <v>0.99</v>
      </c>
      <c r="J8" s="22">
        <f>+'Ejes 1+2 RE+RI+Productos'!AF70</f>
        <v>250753183.46259886</v>
      </c>
      <c r="K8" s="22">
        <f>+'Ejes 1+2 RE+RI+Productos'!AG70</f>
        <v>263290842.63572881</v>
      </c>
      <c r="L8" s="22">
        <f>+'Ejes 1+2 RE+RI+Productos'!AH70</f>
        <v>276455384.76751524</v>
      </c>
      <c r="M8" s="22">
        <f>+'Ejes 1+2 RE+RI+Productos'!AI70</f>
        <v>290278154.00589103</v>
      </c>
      <c r="N8" s="27" t="str">
        <f>+'Ejes 1+2 RE+RI+Productos'!AJ70</f>
        <v>Reportes de ocupación de parques y zonas francas</v>
      </c>
      <c r="O8" s="27" t="str">
        <f>+'Ejes 1+2 RE+RI+Productos'!AK70</f>
        <v>Dpto. de Negocios e Inversiones</v>
      </c>
      <c r="P8" s="27" t="str">
        <f>+'Ejes 1+2 RE+RI+Productos'!AL70</f>
        <v>Dir. de Parques, Distritos Industriales y Zonas Francas / Dir. de Servicios de Apoyo a la Industria / Dpto. de Comunicaciones</v>
      </c>
      <c r="Q8" s="26" t="str">
        <f>+'Ejes 1+2 RE+RI+Productos'!AM70</f>
        <v>Inversiones insuficientes en infraestructura.
Políticas fiscales restrictivas.
Aumento de la competencia internacional.
Falta de políticas gubernamentales que apoyen la exportación.
Cambios en la demanda internacional y globalización.
Condiciones macroeconómicas inestables.
Regulaciones gubernamentales ineficaces.</v>
      </c>
    </row>
    <row r="9" spans="2:17" ht="216" customHeight="1">
      <c r="B9" s="21" t="str">
        <f>+B8</f>
        <v>RI-01</v>
      </c>
      <c r="C9" s="21" t="str">
        <f>+'Ejes 1+2 RE+RI+Productos'!Y71</f>
        <v>PE-02 
Gestión y manejo de contratos de arrendamientos a industriales</v>
      </c>
      <c r="D9" s="21" t="str">
        <f>+'Ejes 1+2 RE+RI+Productos'!Z71</f>
        <v>PE-02-I-01
Cantidad de solicitudes de contratos de arrendamiento nuevos y renovados</v>
      </c>
      <c r="E9" s="21" t="str">
        <f>+'Ejes 1+2 RE+RI+Productos'!AA71</f>
        <v>Contratos de arrendamiento firmados</v>
      </c>
      <c r="F9" s="23">
        <f>+'Ejes 1+2 RE+RI+Productos'!AB71</f>
        <v>40</v>
      </c>
      <c r="G9" s="23">
        <f>+'Ejes 1+2 RE+RI+Productos'!AC71</f>
        <v>40</v>
      </c>
      <c r="H9" s="23">
        <f>+'Ejes 1+2 RE+RI+Productos'!AD71</f>
        <v>40</v>
      </c>
      <c r="I9" s="23">
        <f>+'Ejes 1+2 RE+RI+Productos'!AE71</f>
        <v>40</v>
      </c>
      <c r="J9" s="22">
        <f>+'Ejes 1+2 RE+RI+Productos'!AF71</f>
        <v>31344147.932824858</v>
      </c>
      <c r="K9" s="22">
        <f>+'Ejes 1+2 RE+RI+Productos'!AG71</f>
        <v>32911355.329466101</v>
      </c>
      <c r="L9" s="22">
        <f>+'Ejes 1+2 RE+RI+Productos'!AH71</f>
        <v>34556923.095939405</v>
      </c>
      <c r="M9" s="22">
        <f>+'Ejes 1+2 RE+RI+Productos'!AI71</f>
        <v>36284769.250736378</v>
      </c>
      <c r="N9" s="27" t="str">
        <f>+'Ejes 1+2 RE+RI+Productos'!AJ71</f>
        <v>Reportes de solicitudes de arriendo en parques industriales y zonas francas</v>
      </c>
      <c r="O9" s="27" t="str">
        <f>+'Ejes 1+2 RE+RI+Productos'!AK71</f>
        <v>Dpto. de Negocios e Inversiones</v>
      </c>
      <c r="P9" s="27" t="str">
        <f>+'Ejes 1+2 RE+RI+Productos'!AL71</f>
        <v>Dir. de Parques, Distritos Industriales y Zonas Francas / Dir. de Servicios de Apoyo a la Industria / Dpto. de Comunicaciones</v>
      </c>
      <c r="Q9" s="26" t="str">
        <f>+'Ejes 1+2 RE+RI+Productos'!AM71</f>
        <v>Inversiones insuficientes en infraestructura.
Políticas fiscales restrictivas.
Aumento de la competencia internacional.
Falta de políticas gubernamentales que apoyen la exportación.
Cambios en la demanda internacional y globalización.
Condiciones macroeconómicas inestables.
Regulaciones gubernamentales ineficaces.</v>
      </c>
    </row>
    <row r="10" spans="2:17" ht="216" customHeight="1">
      <c r="B10" s="21" t="str">
        <f>+B9</f>
        <v>RI-01</v>
      </c>
      <c r="C10" s="21" t="str">
        <f>+'Ejes 1+2 RE+RI+Productos'!Y72</f>
        <v>PE-03
Estudio de necesidades provinciales de Parques Industriales, Distritos Industriales y Zonas Francas</v>
      </c>
      <c r="D10" s="21" t="str">
        <f>+'Ejes 1+2 RE+RI+Productos'!Z72</f>
        <v>PE-03-I-01
Cantidad de provincias cuyas necesidades han sido evaluadas</v>
      </c>
      <c r="E10" s="21" t="str">
        <f>+'Ejes 1+2 RE+RI+Productos'!AA72</f>
        <v>Provincias estudiadas</v>
      </c>
      <c r="F10" s="23">
        <f>+'Ejes 1+2 RE+RI+Productos'!AB72</f>
        <v>16</v>
      </c>
      <c r="G10" s="23">
        <f>+'Ejes 1+2 RE+RI+Productos'!AC72</f>
        <v>32</v>
      </c>
      <c r="H10" s="23">
        <f>+'Ejes 1+2 RE+RI+Productos'!AD72</f>
        <v>0</v>
      </c>
      <c r="I10" s="23">
        <f>+'Ejes 1+2 RE+RI+Productos'!AE72</f>
        <v>0</v>
      </c>
      <c r="J10" s="22">
        <f>+'Ejes 1+2 RE+RI+Productos'!AF72</f>
        <v>1000000</v>
      </c>
      <c r="K10" s="22">
        <f>+'Ejes 1+2 RE+RI+Productos'!AG72</f>
        <v>1000000</v>
      </c>
      <c r="L10" s="22">
        <f>+'Ejes 1+2 RE+RI+Productos'!AH72</f>
        <v>0</v>
      </c>
      <c r="M10" s="22">
        <f>+'Ejes 1+2 RE+RI+Productos'!AI72</f>
        <v>0</v>
      </c>
      <c r="N10" s="27" t="str">
        <f>+'Ejes 1+2 RE+RI+Productos'!AJ72</f>
        <v xml:space="preserve">Cotización de Estudios/ Órdenes de Compras y Contrataciones/ Estudios publicados/ Informes remitidos/ Resoluciones institucionales/ </v>
      </c>
      <c r="O10" s="27" t="str">
        <f>+'Ejes 1+2 RE+RI+Productos'!AK72</f>
        <v>Dirección General</v>
      </c>
      <c r="P10" s="27" t="str">
        <f>+'Ejes 1+2 RE+RI+Productos'!AL72</f>
        <v xml:space="preserve">Dir. de Parques, Distritos Industriales y Zonas Francas/ Dpto. de Planificación y Desarrollo / </v>
      </c>
      <c r="Q10" s="26" t="str">
        <f>+'Ejes 1+2 RE+RI+Productos'!AM72</f>
        <v>Inversiones insuficientes en infraestructura.
Políticas fiscales restrictivas.
Aumento de la competencia internacional.
Falta de políticas gubernamentales que apoyen la exportación.
Cambios en la demanda internacional y globalización.
Condiciones macroeconómicas inestables.
Regulaciones gubernamentales ineficaces.</v>
      </c>
    </row>
    <row r="11" spans="2:17" ht="216" customHeight="1">
      <c r="B11" s="21" t="str">
        <f>+B10</f>
        <v>RI-01</v>
      </c>
      <c r="C11" s="21" t="str">
        <f>+'Ejes 1+2 RE+RI+Productos'!Y73</f>
        <v>PE-04
Fomento de transformación de parques industriales y de zonas francas al modelo EcoParques Industriales</v>
      </c>
      <c r="D11" s="21" t="str">
        <f>+'Ejes 1+2 RE+RI+Productos'!Z73</f>
        <v>PE-04-I-01
Porcentaje de avance de diseño de Modelo de Ecoparque Industrial</v>
      </c>
      <c r="E11" s="21" t="str">
        <f>+'Ejes 1+2 RE+RI+Productos'!AA73</f>
        <v>Diseño realizado</v>
      </c>
      <c r="F11" s="23">
        <f>+'Ejes 1+2 RE+RI+Productos'!AB73</f>
        <v>1</v>
      </c>
      <c r="G11" s="23">
        <f>+'Ejes 1+2 RE+RI+Productos'!AC73</f>
        <v>0</v>
      </c>
      <c r="H11" s="23">
        <f>+'Ejes 1+2 RE+RI+Productos'!AD73</f>
        <v>0</v>
      </c>
      <c r="I11" s="23">
        <f>+'Ejes 1+2 RE+RI+Productos'!AE73</f>
        <v>0</v>
      </c>
      <c r="J11" s="22">
        <f>+'Ejes 1+2 RE+RI+Productos'!AF73</f>
        <v>25000</v>
      </c>
      <c r="K11" s="22">
        <f>+'Ejes 1+2 RE+RI+Productos'!AG73</f>
        <v>0</v>
      </c>
      <c r="L11" s="22">
        <f>+'Ejes 1+2 RE+RI+Productos'!AH73</f>
        <v>0</v>
      </c>
      <c r="M11" s="22">
        <f>+'Ejes 1+2 RE+RI+Productos'!AI73</f>
        <v>0</v>
      </c>
      <c r="N11" s="27" t="str">
        <f>+'Ejes 1+2 RE+RI+Productos'!AJ73</f>
        <v xml:space="preserve">Cotizaciones / Planos realizados/ Informes remitidos/ Resoluciones institucionales/ </v>
      </c>
      <c r="O11" s="27" t="str">
        <f>+'Ejes 1+2 RE+RI+Productos'!AK73</f>
        <v>Dir. de Parques, Distritos Industriales y Zonas Francas</v>
      </c>
      <c r="P11" s="27" t="str">
        <f>+'Ejes 1+2 RE+RI+Productos'!AL73</f>
        <v>Dpto. de Diseño y Desarrollo de Proyectos Industriales / Dpto. de Negocios e Inversiones / Dpto. de Gestión y Seguimiento a Parques, Distritos Industriales y Zonas Francas</v>
      </c>
      <c r="Q11" s="26" t="str">
        <f>+'Ejes 1+2 RE+RI+Productos'!AM73</f>
        <v>Inversiones insuficientes en infraestructura.
Políticas fiscales restrictivas.
Aumento de la competencia internacional.
Falta de políticas gubernamentales que apoyen la exportación.
Cambios en la demanda internacional y globalización.
Condiciones macroeconómicas inestables.
Regulaciones gubernamentales ineficaces.</v>
      </c>
    </row>
    <row r="12" spans="2:17" ht="208.5" customHeight="1">
      <c r="B12" s="21" t="str">
        <f>+B8</f>
        <v>RI-01</v>
      </c>
      <c r="C12" s="21" t="str">
        <f>+'Ejes 1+2 RE+RI+Productos'!Y73</f>
        <v>PE-04
Fomento de transformación de parques industriales y de zonas francas al modelo EcoParques Industriales</v>
      </c>
      <c r="D12" s="21" t="str">
        <f>+'Ejes 1+2 RE+RI+Productos'!Z74</f>
        <v>PE-04-I-02
Cantidad de parques industriales y de zonas francas con implementación de medidas para su transformación en EcoParques Industriales</v>
      </c>
      <c r="E12" s="21" t="str">
        <f>+'Ejes 1+2 RE+RI+Productos'!AA74</f>
        <v>Parques con medidas transformativas implementadas</v>
      </c>
      <c r="F12" s="23">
        <f>+'Ejes 1+2 RE+RI+Productos'!AB74</f>
        <v>1</v>
      </c>
      <c r="G12" s="23">
        <f>+'Ejes 1+2 RE+RI+Productos'!AC74</f>
        <v>3</v>
      </c>
      <c r="H12" s="23">
        <f>+'Ejes 1+2 RE+RI+Productos'!AD74</f>
        <v>6</v>
      </c>
      <c r="I12" s="23">
        <f>+'Ejes 1+2 RE+RI+Productos'!AE74</f>
        <v>10</v>
      </c>
      <c r="J12" s="22">
        <f>+'Ejes 1+2 RE+RI+Productos'!AF74</f>
        <v>100000</v>
      </c>
      <c r="K12" s="22">
        <f>+'Ejes 1+2 RE+RI+Productos'!AG74</f>
        <v>500000</v>
      </c>
      <c r="L12" s="22">
        <f>+'Ejes 1+2 RE+RI+Productos'!AH74</f>
        <v>2000000</v>
      </c>
      <c r="M12" s="22">
        <f>+'Ejes 1+2 RE+RI+Productos'!AI74</f>
        <v>5000000</v>
      </c>
      <c r="N12" s="27" t="str">
        <f>+'Ejes 1+2 RE+RI+Productos'!AJ74</f>
        <v xml:space="preserve">Cotización de Estudios/ Órdenes de Compras y Contrataciones/ Estudios publicados/ Informes remitidos/ Resoluciones institucionales/ </v>
      </c>
      <c r="O12" s="27" t="str">
        <f>+'Ejes 1+2 RE+RI+Productos'!AK74</f>
        <v>Dir. de Parques, Distritos Industriales y Zonas Francas</v>
      </c>
      <c r="P12" s="27" t="str">
        <f>+'Ejes 1+2 RE+RI+Productos'!AL74</f>
        <v>Dpto. de Diseño y Desarrollo de Proyectos Industriales / Dpto. de Negocios e Inversiones / Dpto. de Gestión y Seguimiento a Parques, Distritos Industriales y Zonas Francas</v>
      </c>
      <c r="Q12" s="26" t="str">
        <f>+'Ejes 1+2 RE+RI+Productos'!AM74</f>
        <v>Inversiones insuficientes en infraestructura.
Políticas fiscales restrictivas.
Aumento de la competencia internacional.
Falta de políticas gubernamentales que apoyen la exportación.
Cambios en la demanda internacional y globalización.
Condiciones macroeconómicas inestables.
Regulaciones gubernamentales ineficaces.</v>
      </c>
    </row>
    <row r="13" spans="2:17" ht="123" customHeight="1">
      <c r="B13" s="21" t="str">
        <f>+'Ejes 1+2 RE+RI+Productos'!P75</f>
        <v>RI-02</v>
      </c>
      <c r="C13" s="21" t="str">
        <f>+'Ejes 1+2 RE+RI+Productos'!Y75</f>
        <v>PE-05
Fortalecimiento la infraestructura logística nacional para el sector industrial manufacturero</v>
      </c>
      <c r="D13" s="21" t="str">
        <f>+'Ejes 1+2 RE+RI+Productos'!Z75</f>
        <v>PE-05-I-01
Cantidad de iniciativas para fortalecimiento de logística creados e implementados a favor de las industrias, incluyendo centros de acopio de materia prima</v>
      </c>
      <c r="E13" s="21" t="str">
        <f>+'Ejes 1+2 RE+RI+Productos'!AA75</f>
        <v>Iniciativas lanzadas para mejora de logística para industrias</v>
      </c>
      <c r="F13" s="23">
        <f>+'Ejes 1+2 RE+RI+Productos'!AB75</f>
        <v>1</v>
      </c>
      <c r="G13" s="23">
        <f>+'Ejes 1+2 RE+RI+Productos'!AC75</f>
        <v>1</v>
      </c>
      <c r="H13" s="23">
        <f>+'Ejes 1+2 RE+RI+Productos'!AD75</f>
        <v>2</v>
      </c>
      <c r="I13" s="23">
        <f>+'Ejes 1+2 RE+RI+Productos'!AE75</f>
        <v>1</v>
      </c>
      <c r="J13" s="22">
        <f>+'Ejes 1+2 RE+RI+Productos'!AF75</f>
        <v>250000</v>
      </c>
      <c r="K13" s="22">
        <f>+'Ejes 1+2 RE+RI+Productos'!AG75</f>
        <v>262500</v>
      </c>
      <c r="L13" s="22">
        <f>+'Ejes 1+2 RE+RI+Productos'!AH75</f>
        <v>393750</v>
      </c>
      <c r="M13" s="22">
        <f>+'Ejes 1+2 RE+RI+Productos'!AI75</f>
        <v>413437.5</v>
      </c>
      <c r="N13" s="27" t="str">
        <f>+'Ejes 1+2 RE+RI+Productos'!AJ75</f>
        <v>Formularios de Inscripción / Formularios de Asistencia / Correos electrónicos / Planos / Insumos evidenciales / Minutas de reuniones</v>
      </c>
      <c r="O13" s="27" t="str">
        <f>+'Ejes 1+2 RE+RI+Productos'!AK75</f>
        <v>Dir. de Servicios de Apoyo a la Industria</v>
      </c>
      <c r="P13" s="27" t="str">
        <f>+'Ejes 1+2 RE+RI+Productos'!AL75</f>
        <v>Dpto. de Encadenamientos Productivos / Dpto. de Comunicaciones</v>
      </c>
      <c r="Q13" s="26" t="str">
        <f>+'Ejes 1+2 RE+RI+Productos'!AM75</f>
        <v>Competencia internacional: La competencia de grandes empresas y productos importados puede desincentivar a las MIPYMES a exportar.
Desconocimiento de regulaciones internacionales: La falta de información sobre normativas y requisitos de otros países puede resultar en un mayor riesgo y costo para las MIPYMES.</v>
      </c>
    </row>
    <row r="14" spans="2:17" ht="74.25" customHeight="1">
      <c r="B14" s="74" t="str">
        <f>+B13</f>
        <v>RI-02</v>
      </c>
      <c r="C14" s="74" t="str">
        <f>+'Ejes 1+2 RE+RI+Productos'!Y76</f>
        <v>PE-06
Fomento asociativo para el sector industrial manufacturero y colaboración entre distintos regímenes y sectores</v>
      </c>
      <c r="D14" s="21" t="str">
        <f>+'Ejes 1+2 RE+RI+Productos'!Z76</f>
        <v>PE-06-I-01
Cantidad de encadenamientos productivos fomentados</v>
      </c>
      <c r="E14" s="21" t="str">
        <f>+'Ejes 1+2 RE+RI+Productos'!AA76</f>
        <v>Encadenamientos productivos</v>
      </c>
      <c r="F14" s="23">
        <f>+'Ejes 1+2 RE+RI+Productos'!AB76</f>
        <v>10</v>
      </c>
      <c r="G14" s="23">
        <f>+'Ejes 1+2 RE+RI+Productos'!AC76</f>
        <v>10</v>
      </c>
      <c r="H14" s="23">
        <f>+'Ejes 1+2 RE+RI+Productos'!AD76</f>
        <v>10</v>
      </c>
      <c r="I14" s="23">
        <f>+'Ejes 1+2 RE+RI+Productos'!AE76</f>
        <v>10</v>
      </c>
      <c r="J14" s="76">
        <f>+'Ejes 1+2 RE+RI+Productos'!AF76</f>
        <v>2000000</v>
      </c>
      <c r="K14" s="76">
        <f>+'Ejes 1+2 RE+RI+Productos'!AG76</f>
        <v>2100000</v>
      </c>
      <c r="L14" s="76">
        <f>+'Ejes 1+2 RE+RI+Productos'!AH76</f>
        <v>2210000</v>
      </c>
      <c r="M14" s="76">
        <f>+'Ejes 1+2 RE+RI+Productos'!AI76</f>
        <v>2320000</v>
      </c>
      <c r="N14" s="80" t="str">
        <f>+'Ejes 1+2 RE+RI+Productos'!AJ76</f>
        <v>Formulario de Diagnostico / Formulario de Inscripción / Formulario de Asistencia / Correos electrónicos / Formulario de  Satisfacción. / Insumos evidenciales</v>
      </c>
      <c r="O14" s="80" t="str">
        <f>+'Ejes 1+2 RE+RI+Productos'!AK76</f>
        <v>Dpto. de Encadenamientos Productivos</v>
      </c>
      <c r="P14" s="80" t="str">
        <f>+'Ejes 1+2 RE+RI+Productos'!AL76</f>
        <v>Dir. de Servicios de Apoyo a la Industria / Dpto. de Comunicaciones</v>
      </c>
      <c r="Q14" s="80" t="str">
        <f>+'Ejes 1+2 RE+RI+Productos'!AM76</f>
        <v>Competencia internacional: La competencia de grandes empresas y productos importados puede desincentivar a las MIPYMES a exportar.
Desconocimiento de regulaciones internacionales: La falta de información sobre normativas y requisitos de otros países puede resultar en un mayor riesgo y costo para las MIPYMES.
Inversiones insuficientes en infraestructura.
Políticas fiscales restrictivas.
Aumento de la competencia internacional.
Falta de políticas gubernamentales que apoyen la exportación.
Cambios en la demanda internacional y globalización.
Condiciones macroeconómicas inestables.
Regulaciones gubernamentales ineficaces.</v>
      </c>
    </row>
    <row r="15" spans="2:17" ht="73.5" customHeight="1">
      <c r="B15" s="79"/>
      <c r="C15" s="79"/>
      <c r="D15" s="21" t="str">
        <f>+'Ejes 1+2 RE+RI+Productos'!Z77</f>
        <v xml:space="preserve">PE-06-I-02
Cantidad de rondas de negocios </v>
      </c>
      <c r="E15" s="21" t="str">
        <f>+'Ejes 1+2 RE+RI+Productos'!AA77</f>
        <v>Eventos realizados</v>
      </c>
      <c r="F15" s="23">
        <f>+'Ejes 1+2 RE+RI+Productos'!AB77</f>
        <v>2</v>
      </c>
      <c r="G15" s="23">
        <f>+'Ejes 1+2 RE+RI+Productos'!AC77</f>
        <v>2</v>
      </c>
      <c r="H15" s="23">
        <f>+'Ejes 1+2 RE+RI+Productos'!AD77</f>
        <v>2</v>
      </c>
      <c r="I15" s="23">
        <f>+'Ejes 1+2 RE+RI+Productos'!AE77</f>
        <v>1</v>
      </c>
      <c r="J15" s="77"/>
      <c r="K15" s="77"/>
      <c r="L15" s="77"/>
      <c r="M15" s="77"/>
      <c r="N15" s="81"/>
      <c r="O15" s="81"/>
      <c r="P15" s="81"/>
      <c r="Q15" s="81"/>
    </row>
    <row r="16" spans="2:17" ht="86.25" customHeight="1">
      <c r="B16" s="79"/>
      <c r="C16" s="79"/>
      <c r="D16" s="21" t="str">
        <f>+'Ejes 1+2 RE+RI+Productos'!Z78</f>
        <v>PE-06-I-03
Cantidad de iniciativas de colaboración entre sectores y regímenes</v>
      </c>
      <c r="E16" s="21" t="str">
        <f>+'Ejes 1+2 RE+RI+Productos'!AA78</f>
        <v>Clústeres, grupos asociativos y encadenamientos productivos creados o en gestación</v>
      </c>
      <c r="F16" s="23">
        <f>+'Ejes 1+2 RE+RI+Productos'!AB78</f>
        <v>2</v>
      </c>
      <c r="G16" s="23">
        <f>+'Ejes 1+2 RE+RI+Productos'!AC78</f>
        <v>3</v>
      </c>
      <c r="H16" s="23">
        <f>+'Ejes 1+2 RE+RI+Productos'!AD78</f>
        <v>4</v>
      </c>
      <c r="I16" s="23">
        <f>+'Ejes 1+2 RE+RI+Productos'!AE78</f>
        <v>3</v>
      </c>
      <c r="J16" s="77"/>
      <c r="K16" s="77"/>
      <c r="L16" s="77"/>
      <c r="M16" s="77"/>
      <c r="N16" s="81"/>
      <c r="O16" s="81"/>
      <c r="P16" s="81"/>
      <c r="Q16" s="81"/>
    </row>
    <row r="17" spans="2:17" ht="86.25" customHeight="1">
      <c r="B17" s="75"/>
      <c r="C17" s="75"/>
      <c r="D17" s="21" t="str">
        <f>+'Ejes 1+2 RE+RI+Productos'!Z79</f>
        <v>PE-06-I-04
Cantidad de canales de comunicación entre sectores académico e industrial diseñados y en operación</v>
      </c>
      <c r="E17" s="21" t="str">
        <f>+'Ejes 1+2 RE+RI+Productos'!AA79</f>
        <v>Plataformas, canales, iniciativas y mecanismos de comunicación intersectoriales</v>
      </c>
      <c r="F17" s="23">
        <f>+'Ejes 1+2 RE+RI+Productos'!AB79</f>
        <v>1</v>
      </c>
      <c r="G17" s="23">
        <f>+'Ejes 1+2 RE+RI+Productos'!AC79</f>
        <v>2</v>
      </c>
      <c r="H17" s="23">
        <f>+'Ejes 1+2 RE+RI+Productos'!AD79</f>
        <v>3</v>
      </c>
      <c r="I17" s="23">
        <f>+'Ejes 1+2 RE+RI+Productos'!AE79</f>
        <v>3</v>
      </c>
      <c r="J17" s="78"/>
      <c r="K17" s="78"/>
      <c r="L17" s="78"/>
      <c r="M17" s="78"/>
      <c r="N17" s="82"/>
      <c r="O17" s="82"/>
      <c r="P17" s="82"/>
      <c r="Q17" s="82"/>
    </row>
    <row r="18" spans="2:17" ht="96.75" customHeight="1">
      <c r="B18" s="74" t="str">
        <f>+B14</f>
        <v>RI-02</v>
      </c>
      <c r="C18" s="74" t="str">
        <f>+'Ejes 1+2 RE+RI+Productos'!Y80</f>
        <v>PE-07
Vinculación de MIPYMES industriales con el sector financiero</v>
      </c>
      <c r="D18" s="21" t="str">
        <f>+'Ejes 1+2 RE+RI+Productos'!Z80</f>
        <v>PE-07-I-01
Cantidad de asesorías  financieras para industrias, atendidas mediante servicios e iniciativas de PROINDUSTRIA</v>
      </c>
      <c r="E18" s="21" t="str">
        <f>+'Ejes 1+2 RE+RI+Productos'!AA80</f>
        <v>Asesorías financieras brindadas</v>
      </c>
      <c r="F18" s="23">
        <f>+'Ejes 1+2 RE+RI+Productos'!AB80</f>
        <v>50</v>
      </c>
      <c r="G18" s="23">
        <f>+'Ejes 1+2 RE+RI+Productos'!AC80</f>
        <v>60</v>
      </c>
      <c r="H18" s="23">
        <f>+'Ejes 1+2 RE+RI+Productos'!AD80</f>
        <v>70</v>
      </c>
      <c r="I18" s="23">
        <f>+'Ejes 1+2 RE+RI+Productos'!AE80</f>
        <v>80</v>
      </c>
      <c r="J18" s="76">
        <f>+'Ejes 1+2 RE+RI+Productos'!AF80</f>
        <v>754358.41488461511</v>
      </c>
      <c r="K18" s="76">
        <f>+'Ejes 1+2 RE+RI+Productos'!AG80</f>
        <v>792076.33562884585</v>
      </c>
      <c r="L18" s="76">
        <f>+'Ejes 1+2 RE+RI+Productos'!AH80</f>
        <v>831680.15241028822</v>
      </c>
      <c r="M18" s="76">
        <f>+'Ejes 1+2 RE+RI+Productos'!AI80</f>
        <v>873264.16003080271</v>
      </c>
      <c r="N18" s="80" t="str">
        <f>+'Ejes 1+2 RE+RI+Productos'!AJ80</f>
        <v>Documentos (varios), minutas de reuniones, lista de llamadas telefónicas, correos y grabaciones</v>
      </c>
      <c r="O18" s="80" t="str">
        <f>+'Ejes 1+2 RE+RI+Productos'!AK80</f>
        <v>Dir. de Servicios de Apoyo a la Industria</v>
      </c>
      <c r="P18" s="80" t="str">
        <f>+'Ejes 1+2 RE+RI+Productos'!AL80</f>
        <v>Dir. General / Dpto. de Planificación y Desarrollo / Dpto. de Comunicaciones</v>
      </c>
      <c r="Q18" s="80" t="str">
        <f>+'Ejes 1+2 RE+RI+Productos'!AM80</f>
        <v>Baja cultura financiera: La falta de educación financiera entre los empresarios puede dificultar la comprensión de los productos crediticios disponibles.
Regulaciones gubernamentales: Un marco regulatorio complicado puede desalentar a las instituciones financieras a ofrecer crédito a MIPYMES.</v>
      </c>
    </row>
    <row r="19" spans="2:17" ht="96.75" customHeight="1">
      <c r="B19" s="75"/>
      <c r="C19" s="75"/>
      <c r="D19" s="21" t="str">
        <f>+'Ejes 1+2 RE+RI+Productos'!Z81</f>
        <v>PE-07-I-02
Ferias de Financiamiento entre Sector Financiero e Industriales</v>
      </c>
      <c r="E19" s="21" t="str">
        <f>+'Ejes 1+2 RE+RI+Productos'!AA81</f>
        <v>Eventos de financiamiento realizados</v>
      </c>
      <c r="F19" s="23">
        <f>+'Ejes 1+2 RE+RI+Productos'!AB81</f>
        <v>0</v>
      </c>
      <c r="G19" s="23">
        <f>+'Ejes 1+2 RE+RI+Productos'!AC81</f>
        <v>1</v>
      </c>
      <c r="H19" s="23">
        <f>+'Ejes 1+2 RE+RI+Productos'!AD81</f>
        <v>0</v>
      </c>
      <c r="I19" s="23">
        <f>+'Ejes 1+2 RE+RI+Productos'!AE81</f>
        <v>1</v>
      </c>
      <c r="J19" s="78"/>
      <c r="K19" s="78"/>
      <c r="L19" s="78"/>
      <c r="M19" s="78"/>
      <c r="N19" s="82"/>
      <c r="O19" s="82"/>
      <c r="P19" s="82"/>
      <c r="Q19" s="82">
        <f>+'Ejes 1+2 RE+RI+Productos'!AM81</f>
        <v>0</v>
      </c>
    </row>
    <row r="20" spans="2:17" ht="87.75" customHeight="1">
      <c r="B20" s="74" t="str">
        <f>+B18</f>
        <v>RI-02</v>
      </c>
      <c r="C20" s="74" t="str">
        <f>+'Ejes 1+2 RE+RI+Productos'!Y82</f>
        <v>PE-08
Incubación y Aceleración de Industrias en proceso de desarrollo</v>
      </c>
      <c r="D20" s="21" t="str">
        <f>+'Ejes 1+2 RE+RI+Productos'!Z82</f>
        <v>PE-08-I-01
 Cantidad de emprendimientos industriales asesorados en etapa de preincubación, incubación y aceleración de empresas</v>
      </c>
      <c r="E20" s="21" t="str">
        <f>+'Ejes 1+2 RE+RI+Productos'!AA82</f>
        <v>Proyectos emprendedores asesorados y acompañados</v>
      </c>
      <c r="F20" s="23">
        <f>+'Ejes 1+2 RE+RI+Productos'!AB82</f>
        <v>15</v>
      </c>
      <c r="G20" s="23">
        <f>+'Ejes 1+2 RE+RI+Productos'!AC82</f>
        <v>20</v>
      </c>
      <c r="H20" s="23">
        <f>+'Ejes 1+2 RE+RI+Productos'!AD82</f>
        <v>25</v>
      </c>
      <c r="I20" s="23">
        <f>+'Ejes 1+2 RE+RI+Productos'!AE82</f>
        <v>30</v>
      </c>
      <c r="J20" s="76">
        <f>+'Ejes 1+2 RE+RI+Productos'!AF82</f>
        <v>4255641.7095980449</v>
      </c>
      <c r="K20" s="76">
        <f>+'Ejes 1+2 RE+RI+Productos'!AG82</f>
        <v>4468423.795077947</v>
      </c>
      <c r="L20" s="76">
        <f>+'Ejes 1+2 RE+RI+Productos'!AH82</f>
        <v>4691844.9848318445</v>
      </c>
      <c r="M20" s="76">
        <f>+'Ejes 1+2 RE+RI+Productos'!AI82</f>
        <v>4926437.2340734368</v>
      </c>
      <c r="N20" s="80" t="str">
        <f>+'Ejes 1+2 RE+RI+Productos'!AJ82</f>
        <v>Correos/ Publicaciones/ Planes de negocios/ Documentos/ evidencia fotográfica/ comunicaciones/ Certificados/ Evaluaciones realizadas/ Planes de trabajo</v>
      </c>
      <c r="O20" s="80" t="str">
        <f>+'Ejes 1+2 RE+RI+Productos'!AK82</f>
        <v>Div. de Incubación y Aceleración de Industrias</v>
      </c>
      <c r="P20" s="80" t="str">
        <f>+'Ejes 1+2 RE+RI+Productos'!AL82</f>
        <v>Dir. de Servicios de Apoyo a la Industria / Dpto. de Comunicaciones</v>
      </c>
      <c r="Q20" s="80" t="str">
        <f>+'Ejes 1+2 RE+RI+Productos'!AM82</f>
        <v>Entorno económico inestable: La volatilidad económica puede impactar la demanda y la operación de las MIPYMES.
Regulación compleja: La burocracia y la carga regulatoria pueden desincentivar el emprendimiento y dificultar el crecimiento.</v>
      </c>
    </row>
    <row r="21" spans="2:17" ht="83.25" customHeight="1">
      <c r="B21" s="75"/>
      <c r="C21" s="75"/>
      <c r="D21" s="21" t="str">
        <f>+'Ejes 1+2 RE+RI+Productos'!Z83</f>
        <v>PE-08-I-02
Cantidad de emprendimientos asesorados que elaboran prototipos gracias a los servicios de PROINDUSTRIA</v>
      </c>
      <c r="E21" s="21" t="str">
        <f>+'Ejes 1+2 RE+RI+Productos'!AA83</f>
        <v>Prototipos elaborados por emprendedores asesorados</v>
      </c>
      <c r="F21" s="23">
        <f>+'Ejes 1+2 RE+RI+Productos'!AB83</f>
        <v>20</v>
      </c>
      <c r="G21" s="23">
        <f>+'Ejes 1+2 RE+RI+Productos'!AC83</f>
        <v>25</v>
      </c>
      <c r="H21" s="23">
        <f>+'Ejes 1+2 RE+RI+Productos'!AD83</f>
        <v>35</v>
      </c>
      <c r="I21" s="23">
        <f>+'Ejes 1+2 RE+RI+Productos'!AE83</f>
        <v>40</v>
      </c>
      <c r="J21" s="78"/>
      <c r="K21" s="78">
        <f>+'Ejes 1+2 RE+RI+Productos'!AG83</f>
        <v>0</v>
      </c>
      <c r="L21" s="78">
        <f>+'Ejes 1+2 RE+RI+Productos'!AH83</f>
        <v>0</v>
      </c>
      <c r="M21" s="78">
        <f>+'Ejes 1+2 RE+RI+Productos'!AI83</f>
        <v>0</v>
      </c>
      <c r="N21" s="82"/>
      <c r="O21" s="82">
        <f>+'Ejes 1+2 RE+RI+Productos'!AK83</f>
        <v>0</v>
      </c>
      <c r="P21" s="82">
        <f>+'Ejes 1+2 RE+RI+Productos'!AL83</f>
        <v>0</v>
      </c>
      <c r="Q21" s="82">
        <f>+'Ejes 1+2 RE+RI+Productos'!AM83</f>
        <v>0</v>
      </c>
    </row>
    <row r="22" spans="2:17" ht="100.5" customHeight="1">
      <c r="B22" s="21" t="str">
        <f>+B20</f>
        <v>RI-02</v>
      </c>
      <c r="C22" s="21" t="str">
        <f>+'Ejes 1+2 RE+RI+Productos'!Y84</f>
        <v>PE-09
Relanzamiento y Expansión de PROINCUBE y Desarrollo del Ecosistema de Startups Industriales en Rep. Dominicana</v>
      </c>
      <c r="D22" s="21" t="str">
        <f>+'Ejes 1+2 RE+RI+Productos'!Z84</f>
        <v xml:space="preserve">PE-09-I-01
Porcentaje de avance de construcción y lanzamiento centros de prototipado </v>
      </c>
      <c r="E22" s="21" t="str">
        <f>+'Ejes 1+2 RE+RI+Productos'!AA84</f>
        <v>Porcentaje de avance</v>
      </c>
      <c r="F22" s="16">
        <f>+'Ejes 1+2 RE+RI+Productos'!AB84</f>
        <v>0.75</v>
      </c>
      <c r="G22" s="16">
        <f>+'Ejes 1+2 RE+RI+Productos'!AC84</f>
        <v>1</v>
      </c>
      <c r="H22" s="16">
        <f>+'Ejes 1+2 RE+RI+Productos'!AD84</f>
        <v>0</v>
      </c>
      <c r="I22" s="16">
        <f>+'Ejes 1+2 RE+RI+Productos'!AE84</f>
        <v>0</v>
      </c>
      <c r="J22" s="22">
        <f>+'Ejes 1+2 RE+RI+Productos'!AF84</f>
        <v>85443120</v>
      </c>
      <c r="K22" s="22">
        <f>+'Ejes 1+2 RE+RI+Productos'!AG84</f>
        <v>21840000</v>
      </c>
      <c r="L22" s="22">
        <f>+'Ejes 1+2 RE+RI+Productos'!AH84</f>
        <v>22932000</v>
      </c>
      <c r="M22" s="22">
        <f>+'Ejes 1+2 RE+RI+Productos'!AI84</f>
        <v>24078600</v>
      </c>
      <c r="N22" s="27" t="str">
        <f>+'Ejes 1+2 RE+RI+Productos'!AJ84</f>
        <v>Informes/ Correos/ Convocatorias/ Minutas de reuniones/ Resumen ejecutivo/ Documentos/ Fotografías/ Evento de relanzamiento</v>
      </c>
      <c r="O22" s="27" t="str">
        <f>+'Ejes 1+2 RE+RI+Productos'!AK84</f>
        <v>Div. de Incubación y Aceleración de Industrias</v>
      </c>
      <c r="P22" s="27" t="str">
        <f>+'Ejes 1+2 RE+RI+Productos'!AL84</f>
        <v>Dir. de Servicios de Apoyo a la Industria / Dpto. de Planificación y Desarrollo / Dpto. de Comunicaciones</v>
      </c>
      <c r="Q22" s="26" t="str">
        <f>+'Ejes 1+2 RE+RI+Productos'!AM84</f>
        <v>Entorno económico inestable: La volatilidad económica puede impactar la demanda y la operación de las MIPYMES.
Regulación compleja: La burocracia y la carga regulatoria pueden desincentivar el emprendimiento y dificultar el crecimiento.</v>
      </c>
    </row>
    <row r="23" spans="2:17" ht="170.25" customHeight="1">
      <c r="B23" s="21" t="str">
        <f>+B22</f>
        <v>RI-02</v>
      </c>
      <c r="C23" s="21" t="str">
        <f>+'Ejes 1+2 RE+RI+Productos'!Y85</f>
        <v>PE-10
Capacitaciones para el Desarrollo y Promoción de Nuevas Industrias mediante el Proyecto Follow-Up para la Aceleración de Innovación</v>
      </c>
      <c r="D23" s="21" t="str">
        <f>+'Ejes 1+2 RE+RI+Productos'!Z85</f>
        <v>PE-10-I-01
Porcentaje de implementación de Proyecto Follow-Up</v>
      </c>
      <c r="E23" s="21" t="str">
        <f>+'Ejes 1+2 RE+RI+Productos'!AA85</f>
        <v>Porcentaje de implementación</v>
      </c>
      <c r="F23" s="16">
        <f>+'Ejes 1+2 RE+RI+Productos'!AB85</f>
        <v>0.5</v>
      </c>
      <c r="G23" s="16">
        <f>+'Ejes 1+2 RE+RI+Productos'!AC85</f>
        <v>0.5</v>
      </c>
      <c r="H23" s="16">
        <f>+'Ejes 1+2 RE+RI+Productos'!AD85</f>
        <v>0</v>
      </c>
      <c r="I23" s="16">
        <f>+'Ejes 1+2 RE+RI+Productos'!AE85</f>
        <v>0</v>
      </c>
      <c r="J23" s="22">
        <f>+'Ejes 1+2 RE+RI+Productos'!AF85</f>
        <v>3000000</v>
      </c>
      <c r="K23" s="22">
        <f>+'Ejes 1+2 RE+RI+Productos'!AG85</f>
        <v>3000000</v>
      </c>
      <c r="L23" s="22">
        <f>+'Ejes 1+2 RE+RI+Productos'!AH85</f>
        <v>0</v>
      </c>
      <c r="M23" s="22">
        <f>+'Ejes 1+2 RE+RI+Productos'!AI85</f>
        <v>0</v>
      </c>
      <c r="N23" s="27" t="str">
        <f>+'Ejes 1+2 RE+RI+Productos'!AJ85</f>
        <v>Informes/ Correos/ Convocatorias/ Minutas de reuniones/ Resumen ejecutivo/ Documentos/ Fotografías/ Evento de relanzamiento</v>
      </c>
      <c r="O23" s="27" t="str">
        <f>+'Ejes 1+2 RE+RI+Productos'!AK85</f>
        <v>Div. de Incubación y Aceleración de Industrias</v>
      </c>
      <c r="P23" s="27" t="str">
        <f>+'Ejes 1+2 RE+RI+Productos'!AL85</f>
        <v>Dir. de Servicios de Apoyo a la Industria / Dpto. de Planificación y Desarrollo / Dpto. de Comunicaciones</v>
      </c>
      <c r="Q23" s="26" t="str">
        <f>+'Ejes 1+2 RE+RI+Productos'!AM85</f>
        <v>Cambio acelerado en la tecnología: La rápida evolución tecnológica hace que los programas académicos queden obsoletos rápidamente.
Estructura curricular rígida: Los planes de estudio suelen ser inflexibles y no permiten la rápida adaptación a nuevas demandas.
Escasa colaboración entre empresas y centros de investigación.
Aumento de la competencia internacional que prioriza tecnología avanzada.</v>
      </c>
    </row>
    <row r="24" spans="2:17" ht="230.25" customHeight="1">
      <c r="B24" s="21" t="str">
        <f>+B23</f>
        <v>RI-02</v>
      </c>
      <c r="C24" s="21" t="str">
        <f>+'Ejes 1+2 RE+RI+Productos'!Y86</f>
        <v>PE-11
Obtención y mejora de información estratégica, oficial y exclusiva para el sector manufacturero dominicano</v>
      </c>
      <c r="D24" s="21" t="str">
        <f>+'Ejes 1+2 RE+RI+Productos'!Z86</f>
        <v>PE-11-I-01
Cantidad de estudios sectoriales y subsectoriales oficiales realizados, analizados y publicados por PROINDUSTRIA</v>
      </c>
      <c r="E24" s="21" t="str">
        <f>+'Ejes 1+2 RE+RI+Productos'!AA86</f>
        <v>Estudios publicados</v>
      </c>
      <c r="F24" s="23">
        <f>+'Ejes 1+2 RE+RI+Productos'!AB86</f>
        <v>1</v>
      </c>
      <c r="G24" s="23">
        <f>+'Ejes 1+2 RE+RI+Productos'!AC86</f>
        <v>2</v>
      </c>
      <c r="H24" s="23">
        <f>+'Ejes 1+2 RE+RI+Productos'!AD86</f>
        <v>3</v>
      </c>
      <c r="I24" s="23">
        <f>+'Ejes 1+2 RE+RI+Productos'!AE86</f>
        <v>4</v>
      </c>
      <c r="J24" s="22">
        <f>+'Ejes 1+2 RE+RI+Productos'!AF86</f>
        <v>100000</v>
      </c>
      <c r="K24" s="22">
        <f>+'Ejes 1+2 RE+RI+Productos'!AG86</f>
        <v>1000000</v>
      </c>
      <c r="L24" s="22">
        <f>+'Ejes 1+2 RE+RI+Productos'!AH86</f>
        <v>1000000</v>
      </c>
      <c r="M24" s="22">
        <f>+'Ejes 1+2 RE+RI+Productos'!AI86</f>
        <v>1000000</v>
      </c>
      <c r="N24" s="27" t="str">
        <f>+'Ejes 1+2 RE+RI+Productos'!AJ86</f>
        <v xml:space="preserve">Estudios publicados/ Informes remitidos/ Resoluciones institucionales/ </v>
      </c>
      <c r="O24" s="27" t="str">
        <f>+'Ejes 1+2 RE+RI+Productos'!AK86</f>
        <v>Dirección General</v>
      </c>
      <c r="P24" s="27" t="str">
        <f>+'Ejes 1+2 RE+RI+Productos'!AL86</f>
        <v xml:space="preserve">Dir. de Servicios de Apoyo a la Industria / Dir. de Parques, Distritos Industriales y Zonas Francas/ Dpto. de Planificación y Desarrollo / </v>
      </c>
      <c r="Q24" s="26" t="str">
        <f>+'Ejes 1+2 RE+RI+Productos'!AM86</f>
        <v>Falta de información y educación: La escasa disponibilidad de información sobre los beneficios de la formalización y la falta de programas de capacitación sobre cómo formalizarse contribuyen a mantener a las MIPYMES en la informalidad.
Exceso de procesos burocráticos: La burocracia excesiva y la complejidad de los trámites necesarios para la formalización pueden desincentivar a los empresarios, quienes prefieren operar de manera informal para evitar estos obstáculos.
Cultura empresarial informal: En muchas regiones, la informalidad se ha normalizado y se percibe como una forma válida de operar. Esta cultura empresarial puede perpetuar la falta de interés en formalizarse.
Competencia internacional: La competencia de grandes empresas y productos importados puede desincentivar a las MIPYMES a exportar.
Desconocimiento de regulaciones internacionales: La falta de información sobre normativas y requisitos de otros países puede resultar en un mayor riesgo y costo para las MIPYMES.</v>
      </c>
    </row>
    <row r="25" spans="2:17" ht="230.25" customHeight="1">
      <c r="B25" s="21" t="str">
        <f>+B24</f>
        <v>RI-02</v>
      </c>
      <c r="C25" s="21" t="str">
        <f>+C24</f>
        <v>PE-11
Obtención y mejora de información estratégica, oficial y exclusiva para el sector manufacturero dominicano</v>
      </c>
      <c r="D25" s="21" t="str">
        <f>+'Ejes 1+2 RE+RI+Productos'!Z87</f>
        <v>PE-11-I-02
Avance de creación e implementación del "Observatorio Nacional del Sector Industrial Manufacturero</v>
      </c>
      <c r="E25" s="21" t="str">
        <f>+'Ejes 1+2 RE+RI+Productos'!AA87</f>
        <v>Porcentaje de implementación</v>
      </c>
      <c r="F25" s="23">
        <f>+'Ejes 1+2 RE+RI+Productos'!AB87</f>
        <v>0.75</v>
      </c>
      <c r="G25" s="23">
        <f>+'Ejes 1+2 RE+RI+Productos'!AC87</f>
        <v>1</v>
      </c>
      <c r="H25" s="23">
        <f>+'Ejes 1+2 RE+RI+Productos'!AD87</f>
        <v>0</v>
      </c>
      <c r="I25" s="23">
        <f>+'Ejes 1+2 RE+RI+Productos'!AE87</f>
        <v>0</v>
      </c>
      <c r="J25" s="22">
        <f>+'Ejes 1+2 RE+RI+Productos'!AF87</f>
        <v>10000</v>
      </c>
      <c r="K25" s="22">
        <f>+'Ejes 1+2 RE+RI+Productos'!AG87</f>
        <v>15000</v>
      </c>
      <c r="L25" s="22">
        <f>+'Ejes 1+2 RE+RI+Productos'!AH87</f>
        <v>0</v>
      </c>
      <c r="M25" s="22">
        <f>+'Ejes 1+2 RE+RI+Productos'!AI87</f>
        <v>0</v>
      </c>
      <c r="N25" s="27" t="str">
        <f>+'Ejes 1+2 RE+RI+Productos'!AJ87</f>
        <v>Formulario de Inscripción. / Formulario de Asistencia. / Correos electrónicos / Formulario de  Satisfacción. / Insumos evidenciales</v>
      </c>
      <c r="O25" s="27" t="str">
        <f>+'Ejes 1+2 RE+RI+Productos'!AK87</f>
        <v>Dirección General</v>
      </c>
      <c r="P25" s="27" t="str">
        <f>+'Ejes 1+2 RE+RI+Productos'!AL87</f>
        <v>Subdirección Técnica / Dpto. de Planificación y Desarrollo</v>
      </c>
      <c r="Q25" s="26" t="str">
        <f>+'Ejes 1+2 RE+RI+Productos'!AM87</f>
        <v>Falta de información y educación: La escasa disponibilidad de información sobre los beneficios de la formalización y la falta de programas de capacitación sobre cómo formalizarse contribuyen a mantener a las MIPYMES en la informalidad.
Exceso de procesos burocráticos: La burocracia excesiva y la complejidad de los trámites necesarios para la formalización pueden desincentivar a los empresarios, quienes prefieren operar de manera informal para evitar estos obstáculos.
Cultura empresarial informal: En muchas regiones, la informalidad se ha normalizado y se percibe como una forma válida de operar. Esta cultura empresarial puede perpetuar la falta de interés en formalizarse.
Inversiones insuficientes en infraestructura.
Políticas fiscales restrictivas.
Aumento de la competencia internacional.
Falta de políticas gubernamentales que apoyen la exportación.
Cambios en la demanda internacional y globalización.
Condiciones macroeconómicas inestables.
Regulaciones gubernamentales ineficaces.</v>
      </c>
    </row>
    <row r="26" spans="2:17" ht="85.5" customHeight="1">
      <c r="B26" s="21" t="str">
        <f>+B24</f>
        <v>RI-02</v>
      </c>
      <c r="C26" s="21" t="str">
        <f>+'Ejes 1+2 RE+RI+Productos'!Y88</f>
        <v>PE-12
Asistencia Técnica en Mejora de la Productividad en las industrias</v>
      </c>
      <c r="D26" s="21" t="str">
        <f>+'Ejes 1+2 RE+RI+Productos'!Z88</f>
        <v>PE-12-I-01
Cantidad de Asistencias Técnicas en Mejora de Productividad impartidas</v>
      </c>
      <c r="E26" s="21" t="str">
        <f>+'Ejes 1+2 RE+RI+Productos'!AA88</f>
        <v>Asistencias Técnicas de Productividad</v>
      </c>
      <c r="F26" s="23">
        <f>+'Ejes 1+2 RE+RI+Productos'!AB88</f>
        <v>100</v>
      </c>
      <c r="G26" s="23">
        <f>+'Ejes 1+2 RE+RI+Productos'!AC88</f>
        <v>120</v>
      </c>
      <c r="H26" s="23">
        <f>+'Ejes 1+2 RE+RI+Productos'!AD88</f>
        <v>150</v>
      </c>
      <c r="I26" s="23">
        <f>+'Ejes 1+2 RE+RI+Productos'!AE88</f>
        <v>120</v>
      </c>
      <c r="J26" s="22">
        <f>+'Ejes 1+2 RE+RI+Productos'!AF88</f>
        <v>862238.57507566269</v>
      </c>
      <c r="K26" s="22">
        <f>+'Ejes 1+2 RE+RI+Productos'!AG88</f>
        <v>905350.50382944592</v>
      </c>
      <c r="L26" s="22">
        <f>+'Ejes 1+2 RE+RI+Productos'!AH88</f>
        <v>950618.0290209183</v>
      </c>
      <c r="M26" s="22">
        <f>+'Ejes 1+2 RE+RI+Productos'!AI88</f>
        <v>998148.9304719643</v>
      </c>
      <c r="N26" s="27" t="str">
        <f>+'Ejes 1+2 RE+RI+Productos'!AJ88</f>
        <v>Formulario de Inscripción. / Formulario de Asistencia. / Correos electrónicos / Formulario de  Satisfacción. / Insumos evidenciales</v>
      </c>
      <c r="O26" s="27" t="str">
        <f>+'Ejes 1+2 RE+RI+Productos'!AK88</f>
        <v>Div. de Apoyo a la Productividad</v>
      </c>
      <c r="P26" s="27" t="str">
        <f>+'Ejes 1+2 RE+RI+Productos'!AL88</f>
        <v>Dir. de Servicios de Apoyo a la Industria / Dpto. de Comunicaciones</v>
      </c>
      <c r="Q26" s="26" t="str">
        <f>+'Ejes 1+2 RE+RI+Productos'!AM88</f>
        <v>Falta de políticas gubernamentales de apoyo a la calidad.
Condiciones macroeconómicas desfavorables.</v>
      </c>
    </row>
    <row r="27" spans="2:17" ht="85.5" customHeight="1">
      <c r="B27" s="21" t="str">
        <f>+B25</f>
        <v>RI-02</v>
      </c>
      <c r="C27" s="21" t="str">
        <f>+'Ejes 1+2 RE+RI+Productos'!Y89</f>
        <v>PE-13 Programas de Capacitación para la Industria Manufacturera</v>
      </c>
      <c r="D27" s="21" t="str">
        <f>+'Ejes 1+2 RE+RI+Productos'!Z89</f>
        <v>PE-13-I-01 
Cantidad de capacitaciones impartidas</v>
      </c>
      <c r="E27" s="21" t="str">
        <f>+'Ejes 1+2 RE+RI+Productos'!AA89</f>
        <v>Capacitaciones impartidas</v>
      </c>
      <c r="F27" s="23">
        <f>+'Ejes 1+2 RE+RI+Productos'!AB89</f>
        <v>60</v>
      </c>
      <c r="G27" s="23">
        <f>+'Ejes 1+2 RE+RI+Productos'!AC89</f>
        <v>62</v>
      </c>
      <c r="H27" s="23">
        <f>+'Ejes 1+2 RE+RI+Productos'!AD89</f>
        <v>64</v>
      </c>
      <c r="I27" s="23">
        <f>+'Ejes 1+2 RE+RI+Productos'!AE89</f>
        <v>70</v>
      </c>
      <c r="J27" s="22">
        <f>+'Ejes 1+2 RE+RI+Productos'!AF89</f>
        <v>500000</v>
      </c>
      <c r="K27" s="22">
        <f>+'Ejes 1+2 RE+RI+Productos'!AG89</f>
        <v>525000</v>
      </c>
      <c r="L27" s="22">
        <f>+'Ejes 1+2 RE+RI+Productos'!AH89</f>
        <v>551250</v>
      </c>
      <c r="M27" s="22">
        <f>+'Ejes 1+2 RE+RI+Productos'!AI89</f>
        <v>578812.5</v>
      </c>
      <c r="N27" s="27" t="str">
        <f>+'Ejes 1+2 RE+RI+Productos'!AJ89</f>
        <v>Formulario de Inscripción. / Formulario de Asistencia. / Correos electrónicos / Formulario de  Satisfacción. / Insumos evidenciales</v>
      </c>
      <c r="O27" s="27" t="str">
        <f>+'Ejes 1+2 RE+RI+Productos'!AK89</f>
        <v>Div. de Fomento a la Innovación</v>
      </c>
      <c r="P27" s="27" t="str">
        <f>+'Ejes 1+2 RE+RI+Productos'!AL89</f>
        <v>Dir. de Servicios de Apoyo a la Industria / Dpto. de Comunicaciones</v>
      </c>
      <c r="Q27" s="26" t="str">
        <f>+'Ejes 1+2 RE+RI+Productos'!AM89</f>
        <v>Competencia internacional: La competencia de grandes empresas y productos importados puede desincentivar a las MIPYMES a exportar.
Desconocimiento de regulaciones internacionales: La falta de información sobre normativas y requisitos de otros países puede resultar en un mayor riesgo y costo para las MIPYMES.
Inversiones insuficientes en infraestructura.
Políticas fiscales restrictivas.
Aumento de la competencia internacional.
Falta de políticas gubernamentales que apoyen la exportación.
Cambios en la demanda internacional y globalización.
Condiciones macroeconómicas inestables.
Regulaciones gubernamentales ineficaces.</v>
      </c>
    </row>
    <row r="28" spans="2:17" ht="89.25" customHeight="1">
      <c r="B28" s="74" t="str">
        <f>+'Ejes 1+2 RE+RI+Productos'!P90</f>
        <v>RI-03</v>
      </c>
      <c r="C28" s="74" t="str">
        <f>+'Ejes 1+2 RE+RI+Productos'!Y90</f>
        <v>PE-14
Registro Industrial y Calificación Industrial</v>
      </c>
      <c r="D28" s="21" t="str">
        <f>+'Ejes 1+2 RE+RI+Productos'!Z90</f>
        <v>PE-14-I-01
Cantidad de Registros industriales nuevos por año, promediados</v>
      </c>
      <c r="E28" s="21" t="str">
        <f>+'Ejes 1+2 RE+RI+Productos'!AA90</f>
        <v>Registros Industriales asignados</v>
      </c>
      <c r="F28" s="23">
        <f>+'Ejes 1+2 RE+RI+Productos'!AB90</f>
        <v>600</v>
      </c>
      <c r="G28" s="23">
        <f>+'Ejes 1+2 RE+RI+Productos'!AC90</f>
        <v>1300</v>
      </c>
      <c r="H28" s="23">
        <f>+'Ejes 1+2 RE+RI+Productos'!AD90</f>
        <v>1500</v>
      </c>
      <c r="I28" s="23">
        <f>+'Ejes 1+2 RE+RI+Productos'!AE90</f>
        <v>600</v>
      </c>
      <c r="J28" s="22">
        <f>+'Ejes 1+2 RE+RI+Productos'!AF90</f>
        <v>1000976.4388782475</v>
      </c>
      <c r="K28" s="22">
        <f>+'Ejes 1+2 RE+RI+Productos'!AG90</f>
        <v>1051025.2608221599</v>
      </c>
      <c r="L28" s="22">
        <f>+'Ejes 1+2 RE+RI+Productos'!AH90</f>
        <v>1103576.5238632681</v>
      </c>
      <c r="M28" s="22">
        <f>+'Ejes 1+2 RE+RI+Productos'!AI90</f>
        <v>1158755.3500564315</v>
      </c>
      <c r="N28" s="80" t="str">
        <f>+'Ejes 1+2 RE+RI+Productos'!AJ90</f>
        <v>Certificado de Registro o Calificación/ CRM/ Informe de encuesta  de satisfacción/ Insumos Evidenciables</v>
      </c>
      <c r="O28" s="80" t="str">
        <f>+'Ejes 1+2 RE+RI+Productos'!AK90</f>
        <v>Dpto. de Registro y Calificación</v>
      </c>
      <c r="P28" s="80" t="str">
        <f>+'Ejes 1+2 RE+RI+Productos'!AL90</f>
        <v>Dir. de Servicios de Apoyo a la Industria / Sec. de Transportación</v>
      </c>
      <c r="Q28" s="80" t="str">
        <f>+'Ejes 1+2 RE+RI+Productos'!AM90</f>
        <v>Falta de información y educación: La escasa disponibilidad de información sobre los beneficios de la formalización y la falta de programas de capacitación sobre cómo formalizarse contribuyen a mantener a las MIPYMES en la informalidad.
Exceso de procesos burocráticos: La burocracia excesiva y la complejidad de los trámites necesarios para la formalización pueden desincentivar a los empresarios, quienes prefieren operar de manera informal para evitar estos obstáculos.
Cultura empresarial informal: En muchas regiones, la informalidad se ha normalizado y se percibe como una forma válida de operar. Esta cultura empresarial puede perpetuar la falta de interés en formalizarse.
Inversiones insuficientes en infraestructura.
Políticas fiscales restrictivas.
Aumento de la competencia internacional.
Falta de políticas gubernamentales que apoyen la exportación.
Cambios en la demanda internacional y globalización.
Condiciones macroeconómicas inestables.
Regulaciones gubernamentales ineficaces.</v>
      </c>
    </row>
    <row r="29" spans="2:17" ht="102" customHeight="1">
      <c r="B29" s="79"/>
      <c r="C29" s="79"/>
      <c r="D29" s="21" t="str">
        <f>+'Ejes 1+2 RE+RI+Productos'!Z91</f>
        <v>PE-14-I-02
Cantidad de Registros industriales actualizados por año, promedio</v>
      </c>
      <c r="E29" s="21" t="str">
        <f>+'Ejes 1+2 RE+RI+Productos'!AA91</f>
        <v>Registros Industriales actualizados</v>
      </c>
      <c r="F29" s="23">
        <f>+'Ejes 1+2 RE+RI+Productos'!AB91</f>
        <v>1500</v>
      </c>
      <c r="G29" s="23">
        <f>+'Ejes 1+2 RE+RI+Productos'!AC91</f>
        <v>1800</v>
      </c>
      <c r="H29" s="23">
        <f>+'Ejes 1+2 RE+RI+Productos'!AD91</f>
        <v>2000</v>
      </c>
      <c r="I29" s="23">
        <f>+'Ejes 1+2 RE+RI+Productos'!AE91</f>
        <v>1500</v>
      </c>
      <c r="J29" s="22">
        <f>+'Ejes 1+2 RE+RI+Productos'!AF91</f>
        <v>2502441.0971956183</v>
      </c>
      <c r="K29" s="22">
        <f>+'Ejes 1+2 RE+RI+Productos'!AG91</f>
        <v>2627563.1520553995</v>
      </c>
      <c r="L29" s="22">
        <f>+'Ejes 1+2 RE+RI+Productos'!AH91</f>
        <v>2758941.3096581697</v>
      </c>
      <c r="M29" s="22">
        <f>+'Ejes 1+2 RE+RI+Productos'!AI91</f>
        <v>2896888.3751410781</v>
      </c>
      <c r="N29" s="81"/>
      <c r="O29" s="81"/>
      <c r="P29" s="81"/>
      <c r="Q29" s="81"/>
    </row>
    <row r="30" spans="2:17" ht="71.25" customHeight="1">
      <c r="B30" s="79"/>
      <c r="C30" s="79"/>
      <c r="D30" s="21" t="str">
        <f>+'Ejes 1+2 RE+RI+Productos'!Z92</f>
        <v>PE-14-I-03
Cantidad de Calificaciones industriales nuevas por año, promediados</v>
      </c>
      <c r="E30" s="21" t="str">
        <f>+'Ejes 1+2 RE+RI+Productos'!AA92</f>
        <v>Calificaciones Industriales asignadas</v>
      </c>
      <c r="F30" s="23">
        <f>+'Ejes 1+2 RE+RI+Productos'!AB92</f>
        <v>125</v>
      </c>
      <c r="G30" s="23">
        <f>+'Ejes 1+2 RE+RI+Productos'!AC92</f>
        <v>130</v>
      </c>
      <c r="H30" s="23">
        <f>+'Ejes 1+2 RE+RI+Productos'!AD92</f>
        <v>130</v>
      </c>
      <c r="I30" s="23">
        <f>+'Ejes 1+2 RE+RI+Productos'!AE92</f>
        <v>75</v>
      </c>
      <c r="J30" s="22">
        <f>+'Ejes 1+2 RE+RI+Productos'!AF92</f>
        <v>779552.1386391141</v>
      </c>
      <c r="K30" s="22">
        <f>+'Ejes 1+2 RE+RI+Productos'!AG92</f>
        <v>818529.74557106989</v>
      </c>
      <c r="L30" s="22">
        <f>+'Ejes 1+2 RE+RI+Productos'!AH92</f>
        <v>859456.23284962343</v>
      </c>
      <c r="M30" s="22">
        <f>+'Ejes 1+2 RE+RI+Productos'!AI92</f>
        <v>902429.04449210467</v>
      </c>
      <c r="N30" s="81"/>
      <c r="O30" s="81"/>
      <c r="P30" s="81"/>
      <c r="Q30" s="81"/>
    </row>
    <row r="31" spans="2:17" ht="71.25" customHeight="1">
      <c r="B31" s="79"/>
      <c r="C31" s="79"/>
      <c r="D31" s="21" t="str">
        <f>+'Ejes 1+2 RE+RI+Productos'!Z93</f>
        <v>PE-14-I-04
Cantidad de Calificaciones industriales renovadas por año, promedio</v>
      </c>
      <c r="E31" s="21" t="str">
        <f>+'Ejes 1+2 RE+RI+Productos'!AA93</f>
        <v>Calificaciones Industriales renovadas</v>
      </c>
      <c r="F31" s="23">
        <f>+'Ejes 1+2 RE+RI+Productos'!AB93</f>
        <v>625</v>
      </c>
      <c r="G31" s="23">
        <f>+'Ejes 1+2 RE+RI+Productos'!AC93</f>
        <v>650</v>
      </c>
      <c r="H31" s="23">
        <f>+'Ejes 1+2 RE+RI+Productos'!AD93</f>
        <v>650</v>
      </c>
      <c r="I31" s="23">
        <f>+'Ejes 1+2 RE+RI+Productos'!AE93</f>
        <v>375</v>
      </c>
      <c r="J31" s="22">
        <f>+'Ejes 1+2 RE+RI+Productos'!AF93</f>
        <v>3897760.6931955707</v>
      </c>
      <c r="K31" s="22">
        <f>+'Ejes 1+2 RE+RI+Productos'!AG93</f>
        <v>4092648.7278553494</v>
      </c>
      <c r="L31" s="22">
        <f>+'Ejes 1+2 RE+RI+Productos'!AH93</f>
        <v>4297281.1642481172</v>
      </c>
      <c r="M31" s="22">
        <f>+'Ejes 1+2 RE+RI+Productos'!AI93</f>
        <v>4512145.2224605232</v>
      </c>
      <c r="N31" s="82"/>
      <c r="O31" s="82"/>
      <c r="P31" s="82"/>
      <c r="Q31" s="81"/>
    </row>
    <row r="32" spans="2:17" ht="71.25" customHeight="1">
      <c r="B32" s="79"/>
      <c r="C32" s="79"/>
      <c r="D32" s="21" t="str">
        <f>+'Ejes 1+2 RE+RI+Productos'!Z94</f>
        <v>PE-14-I-05
Porcentaje de industrias manufactureras con Registro y Calificación Industrial</v>
      </c>
      <c r="E32" s="21" t="str">
        <f>+'Ejes 1+2 RE+RI+Productos'!AA94</f>
        <v>Industrias operativas registradas</v>
      </c>
      <c r="F32" s="16">
        <f>+'Ejes 1+2 RE+RI+Productos'!AB94</f>
        <v>0.1</v>
      </c>
      <c r="G32" s="16">
        <f>+'Ejes 1+2 RE+RI+Productos'!AC94</f>
        <v>0.2</v>
      </c>
      <c r="H32" s="16">
        <f>+'Ejes 1+2 RE+RI+Productos'!AD94</f>
        <v>0.3</v>
      </c>
      <c r="I32" s="16">
        <f>+'Ejes 1+2 RE+RI+Productos'!AE94</f>
        <v>0.4</v>
      </c>
      <c r="J32" s="76">
        <f>+'Ejes 1+2 RE+RI+Productos'!AF94</f>
        <v>2100000</v>
      </c>
      <c r="K32" s="76">
        <f>+'Ejes 1+2 RE+RI+Productos'!AG94</f>
        <v>2205000</v>
      </c>
      <c r="L32" s="76">
        <f>+'Ejes 1+2 RE+RI+Productos'!AH94</f>
        <v>2315250</v>
      </c>
      <c r="M32" s="76">
        <f>+'Ejes 1+2 RE+RI+Productos'!AI94</f>
        <v>2431012.5</v>
      </c>
      <c r="N32" s="80" t="str">
        <f>+'Ejes 1+2 RE+RI+Productos'!AJ94</f>
        <v>Informes/ Correos/ Convocatorias/ Minutas de reuniones/  Documentos/ Fotografías/ Eventos</v>
      </c>
      <c r="O32" s="80" t="str">
        <f>+'Ejes 1+2 RE+RI+Productos'!AK94</f>
        <v>Dir. General</v>
      </c>
      <c r="P32" s="80" t="str">
        <f>+'Ejes 1+2 RE+RI+Productos'!AL94</f>
        <v>Dir. de Parques, Distritos Industriales y Zonas Francas / Dir. de Servicios de Apoyo a la Industria / Dpto. de Comunicaciones / Dpto. de Planificación y Desarrollo</v>
      </c>
      <c r="Q32" s="81"/>
    </row>
    <row r="33" spans="2:17" ht="57">
      <c r="B33" s="79"/>
      <c r="C33" s="79"/>
      <c r="D33" s="21" t="str">
        <f>+'Ejes 1+2 RE+RI+Productos'!Z95</f>
        <v>PE-14-I-06
Cantidad de distritos industriales con calificación industrial nueva</v>
      </c>
      <c r="E33" s="21" t="str">
        <f>+'Ejes 1+2 RE+RI+Productos'!AA95</f>
        <v>Calificaciones Industriales emitidas a Distritos Industriales</v>
      </c>
      <c r="F33" s="23">
        <f>+'Ejes 1+2 RE+RI+Productos'!AB95</f>
        <v>0</v>
      </c>
      <c r="G33" s="23">
        <f>+'Ejes 1+2 RE+RI+Productos'!AC95</f>
        <v>0</v>
      </c>
      <c r="H33" s="23">
        <f>+'Ejes 1+2 RE+RI+Productos'!AD95</f>
        <v>1</v>
      </c>
      <c r="I33" s="23">
        <f>+'Ejes 1+2 RE+RI+Productos'!AE95</f>
        <v>0</v>
      </c>
      <c r="J33" s="77"/>
      <c r="K33" s="77">
        <f>+'Ejes 1+2 RE+RI+Productos'!AG95</f>
        <v>0</v>
      </c>
      <c r="L33" s="77">
        <f>+'Ejes 1+2 RE+RI+Productos'!AH95</f>
        <v>0</v>
      </c>
      <c r="M33" s="77">
        <f>+'Ejes 1+2 RE+RI+Productos'!AI95</f>
        <v>0</v>
      </c>
      <c r="N33" s="81"/>
      <c r="O33" s="81">
        <f>+'Ejes 1+2 RE+RI+Productos'!AK95</f>
        <v>0</v>
      </c>
      <c r="P33" s="81">
        <f>+'Ejes 1+2 RE+RI+Productos'!AL95</f>
        <v>0</v>
      </c>
      <c r="Q33" s="81"/>
    </row>
    <row r="34" spans="2:17" ht="57">
      <c r="B34" s="79"/>
      <c r="C34" s="79"/>
      <c r="D34" s="21" t="str">
        <f>+'Ejes 1+2 RE+RI+Productos'!Z96</f>
        <v>PE-14-I-07
Cantidad de parques industriales calificados.</v>
      </c>
      <c r="E34" s="21" t="str">
        <f>+'Ejes 1+2 RE+RI+Productos'!AA96</f>
        <v>Calificaciones Industriales emitidas a Parques Industriales</v>
      </c>
      <c r="F34" s="23">
        <f>+'Ejes 1+2 RE+RI+Productos'!AB96</f>
        <v>0</v>
      </c>
      <c r="G34" s="23">
        <f>+'Ejes 1+2 RE+RI+Productos'!AC96</f>
        <v>0</v>
      </c>
      <c r="H34" s="23">
        <f>+'Ejes 1+2 RE+RI+Productos'!AD96</f>
        <v>1</v>
      </c>
      <c r="I34" s="23">
        <f>+'Ejes 1+2 RE+RI+Productos'!AE96</f>
        <v>1</v>
      </c>
      <c r="J34" s="77"/>
      <c r="K34" s="77">
        <f>+'Ejes 1+2 RE+RI+Productos'!AG96</f>
        <v>0</v>
      </c>
      <c r="L34" s="77">
        <f>+'Ejes 1+2 RE+RI+Productos'!AH96</f>
        <v>0</v>
      </c>
      <c r="M34" s="77">
        <f>+'Ejes 1+2 RE+RI+Productos'!AI96</f>
        <v>0</v>
      </c>
      <c r="N34" s="81"/>
      <c r="O34" s="81">
        <f>+'Ejes 1+2 RE+RI+Productos'!AK96</f>
        <v>0</v>
      </c>
      <c r="P34" s="81">
        <f>+'Ejes 1+2 RE+RI+Productos'!AL96</f>
        <v>0</v>
      </c>
      <c r="Q34" s="81"/>
    </row>
    <row r="35" spans="2:17" ht="71.25">
      <c r="B35" s="75"/>
      <c r="C35" s="75"/>
      <c r="D35" s="21" t="str">
        <f>+'Ejes 1+2 RE+RI+Productos'!Z97</f>
        <v>PE-14-I-08
Cantidad de programas de promoción y sensibilización de Calificación Industrial  implementados</v>
      </c>
      <c r="E35" s="21" t="str">
        <f>+'Ejes 1+2 RE+RI+Productos'!AA97</f>
        <v>Programas de promoción implementados</v>
      </c>
      <c r="F35" s="23">
        <f>+'Ejes 1+2 RE+RI+Productos'!AB97</f>
        <v>1</v>
      </c>
      <c r="G35" s="23">
        <f>+'Ejes 1+2 RE+RI+Productos'!AC97</f>
        <v>2</v>
      </c>
      <c r="H35" s="23">
        <f>+'Ejes 1+2 RE+RI+Productos'!AD97</f>
        <v>2</v>
      </c>
      <c r="I35" s="23">
        <f>+'Ejes 1+2 RE+RI+Productos'!AE97</f>
        <v>1</v>
      </c>
      <c r="J35" s="78"/>
      <c r="K35" s="78">
        <f>+'Ejes 1+2 RE+RI+Productos'!AG97</f>
        <v>0</v>
      </c>
      <c r="L35" s="78">
        <f>+'Ejes 1+2 RE+RI+Productos'!AH97</f>
        <v>0</v>
      </c>
      <c r="M35" s="78">
        <f>+'Ejes 1+2 RE+RI+Productos'!AI97</f>
        <v>0</v>
      </c>
      <c r="N35" s="82"/>
      <c r="O35" s="82">
        <f>+'Ejes 1+2 RE+RI+Productos'!AK97</f>
        <v>0</v>
      </c>
      <c r="P35" s="82">
        <f>+'Ejes 1+2 RE+RI+Productos'!AL97</f>
        <v>0</v>
      </c>
      <c r="Q35" s="82"/>
    </row>
    <row r="36" spans="2:17" ht="85.5" customHeight="1">
      <c r="B36" s="74">
        <f t="shared" ref="B36" si="0">+B35</f>
        <v>0</v>
      </c>
      <c r="C36" s="74" t="str">
        <f>+'Ejes 1+2 RE+RI+Productos'!Y98</f>
        <v>PE-15
Proyecto de Auditoria y Modernización de procedimiento y base de datos del Registro Industrial</v>
      </c>
      <c r="D36" s="21" t="str">
        <f>+'Ejes 1+2 RE+RI+Productos'!Z98</f>
        <v>PE-15-I-01
Cantidad de revisiones a los controles, procedimiento y metodología del Registro Industrial</v>
      </c>
      <c r="E36" s="21" t="str">
        <f>+'Ejes 1+2 RE+RI+Productos'!AA98</f>
        <v>Cantidad de revisiones a los controles, procedimiento y metodología del Registro Industrial</v>
      </c>
      <c r="F36" s="23">
        <f>+'Ejes 1+2 RE+RI+Productos'!AB98</f>
        <v>1</v>
      </c>
      <c r="G36" s="23">
        <f>+'Ejes 1+2 RE+RI+Productos'!AC98</f>
        <v>0</v>
      </c>
      <c r="H36" s="23">
        <f>+'Ejes 1+2 RE+RI+Productos'!AD98</f>
        <v>1</v>
      </c>
      <c r="I36" s="23">
        <f>+'Ejes 1+2 RE+RI+Productos'!AE98</f>
        <v>0</v>
      </c>
      <c r="J36" s="76">
        <f>+'Ejes 1+2 RE+RI+Productos'!AF98</f>
        <v>4000000</v>
      </c>
      <c r="K36" s="76">
        <f>+'Ejes 1+2 RE+RI+Productos'!AG98</f>
        <v>1000000</v>
      </c>
      <c r="L36" s="76">
        <f>+'Ejes 1+2 RE+RI+Productos'!AH98</f>
        <v>200000</v>
      </c>
      <c r="M36" s="76">
        <f>+'Ejes 1+2 RE+RI+Productos'!AI98</f>
        <v>200000</v>
      </c>
      <c r="N36" s="80" t="str">
        <f>+'Ejes 1+2 RE+RI+Productos'!AJ98</f>
        <v>Reportes de Auditoría/ Manuales de Procedimientos/ Certificados de Registro/ CRM/ Informe de encuesta de satisfacción/ Insumos Evidenciables</v>
      </c>
      <c r="O36" s="80" t="str">
        <f>+'Ejes 1+2 RE+RI+Productos'!AK98</f>
        <v>Dirección General</v>
      </c>
      <c r="P36" s="80" t="str">
        <f>+'Ejes 1+2 RE+RI+Productos'!AL98</f>
        <v xml:space="preserve">Dpto. de Registro y Calificación / Dir. de Servicios de Apoyo a la Industria / Dpto. de Planificación y Desarrollo / </v>
      </c>
      <c r="Q36" s="80" t="str">
        <f>+'Ejes 1+2 RE+RI+Productos'!AM98</f>
        <v>Falta de información y educación: La escasa disponibilidad de información sobre los beneficios de la formalización y la falta de programas de capacitación sobre cómo formalizarse contribuyen a mantener a las MIPYMES en la informalidad.   Escasa disponibilidad de información sobre los beneficios de obtener el Registro Industrial.  
Exceso de procesos burocráticos: La burocracia excesiva y la complejidad de los trámites necesarios para la formalización pueden desincentivar a los empresarios, quienes prefieren operar de manera informal para evitar estos obstáculos.
Cultura empresarial informal: En muchas regiones, la informalidad se ha normalizado y se percibe como una forma válida de operar. Esta cultura empresarial puede perpetuar la falta de interés en formalizarse.</v>
      </c>
    </row>
    <row r="37" spans="2:17" ht="99.75" customHeight="1">
      <c r="B37" s="75"/>
      <c r="C37" s="75"/>
      <c r="D37" s="21" t="str">
        <f>+'Ejes 1+2 RE+RI+Productos'!Z99</f>
        <v>PE-15-I-02
Cantidad de revisiones a los datos del Registro Industrial, en proceso, en necesidad de revisión y entregados</v>
      </c>
      <c r="E37" s="21" t="str">
        <f>+'Ejes 1+2 RE+RI+Productos'!AA99</f>
        <v>Cantidad de expedientes del Registro Industrial revisados</v>
      </c>
      <c r="F37" s="23">
        <f>+'Ejes 1+2 RE+RI+Productos'!AB99</f>
        <v>0</v>
      </c>
      <c r="G37" s="23">
        <f>+'Ejes 1+2 RE+RI+Productos'!AC99</f>
        <v>1</v>
      </c>
      <c r="H37" s="23">
        <f>+'Ejes 1+2 RE+RI+Productos'!AD99</f>
        <v>0</v>
      </c>
      <c r="I37" s="23">
        <f>+'Ejes 1+2 RE+RI+Productos'!AE99</f>
        <v>1</v>
      </c>
      <c r="J37" s="78"/>
      <c r="K37" s="78">
        <f>+'Ejes 1+2 RE+RI+Productos'!AG99</f>
        <v>0</v>
      </c>
      <c r="L37" s="78">
        <f>+'Ejes 1+2 RE+RI+Productos'!AH99</f>
        <v>0</v>
      </c>
      <c r="M37" s="78">
        <f>+'Ejes 1+2 RE+RI+Productos'!AI99</f>
        <v>0</v>
      </c>
      <c r="N37" s="82"/>
      <c r="O37" s="82">
        <f>+'Ejes 1+2 RE+RI+Productos'!AK99</f>
        <v>0</v>
      </c>
      <c r="P37" s="82">
        <f>+'Ejes 1+2 RE+RI+Productos'!AL99</f>
        <v>0</v>
      </c>
      <c r="Q37" s="82">
        <f>+'Ejes 1+2 RE+RI+Productos'!AM99</f>
        <v>0</v>
      </c>
    </row>
  </sheetData>
  <mergeCells count="71">
    <mergeCell ref="B28:B35"/>
    <mergeCell ref="B36:B37"/>
    <mergeCell ref="B20:B21"/>
    <mergeCell ref="Q20:Q21"/>
    <mergeCell ref="N28:N31"/>
    <mergeCell ref="O28:O31"/>
    <mergeCell ref="P28:P31"/>
    <mergeCell ref="Q28:Q35"/>
    <mergeCell ref="J32:J35"/>
    <mergeCell ref="K32:K35"/>
    <mergeCell ref="L32:L35"/>
    <mergeCell ref="K36:K37"/>
    <mergeCell ref="L36:L37"/>
    <mergeCell ref="M36:M37"/>
    <mergeCell ref="N36:N37"/>
    <mergeCell ref="O36:O37"/>
    <mergeCell ref="B14:B17"/>
    <mergeCell ref="B18:B19"/>
    <mergeCell ref="N18:N19"/>
    <mergeCell ref="O18:O19"/>
    <mergeCell ref="P18:P19"/>
    <mergeCell ref="L14:L17"/>
    <mergeCell ref="L18:L19"/>
    <mergeCell ref="J14:J17"/>
    <mergeCell ref="C14:C17"/>
    <mergeCell ref="K14:K17"/>
    <mergeCell ref="C18:C19"/>
    <mergeCell ref="N14:N17"/>
    <mergeCell ref="O14:O17"/>
    <mergeCell ref="P14:P17"/>
    <mergeCell ref="Q14:Q17"/>
    <mergeCell ref="Q36:Q37"/>
    <mergeCell ref="Q18:Q19"/>
    <mergeCell ref="N32:N35"/>
    <mergeCell ref="O32:O35"/>
    <mergeCell ref="P32:P35"/>
    <mergeCell ref="P36:P37"/>
    <mergeCell ref="P20:P21"/>
    <mergeCell ref="O20:O21"/>
    <mergeCell ref="N20:N21"/>
    <mergeCell ref="C36:C37"/>
    <mergeCell ref="J36:J37"/>
    <mergeCell ref="C28:C35"/>
    <mergeCell ref="J18:J19"/>
    <mergeCell ref="K18:K19"/>
    <mergeCell ref="J20:J21"/>
    <mergeCell ref="K20:K21"/>
    <mergeCell ref="L6:L7"/>
    <mergeCell ref="M6:M7"/>
    <mergeCell ref="C20:C21"/>
    <mergeCell ref="M14:M17"/>
    <mergeCell ref="M32:M35"/>
    <mergeCell ref="M18:M19"/>
    <mergeCell ref="L20:L21"/>
    <mergeCell ref="M20:M21"/>
    <mergeCell ref="D6:D7"/>
    <mergeCell ref="E6:E7"/>
    <mergeCell ref="B2:Q2"/>
    <mergeCell ref="B3:Q3"/>
    <mergeCell ref="B4:Q4"/>
    <mergeCell ref="B5:B7"/>
    <mergeCell ref="C5:I5"/>
    <mergeCell ref="F6:I6"/>
    <mergeCell ref="J5:M5"/>
    <mergeCell ref="N5:N7"/>
    <mergeCell ref="O5:O7"/>
    <mergeCell ref="P5:P7"/>
    <mergeCell ref="J6:J7"/>
    <mergeCell ref="K6:K7"/>
    <mergeCell ref="C6:C7"/>
    <mergeCell ref="Q5:Q7"/>
  </mergeCells>
  <pageMargins left="0.7" right="0.7" top="0.75" bottom="0.75" header="0.3" footer="0.3"/>
  <pageSetup scale="31" fitToHeight="0"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B697B-8B2F-4831-8989-0F6C9830F1FF}">
  <sheetPr>
    <pageSetUpPr fitToPage="1"/>
  </sheetPr>
  <dimension ref="B1:AS112"/>
  <sheetViews>
    <sheetView topLeftCell="A65" zoomScale="50" zoomScaleNormal="50" workbookViewId="0">
      <pane ySplit="5" topLeftCell="A70" activePane="bottomLeft" state="frozen"/>
      <selection activeCell="A65" sqref="A65"/>
      <selection pane="bottomLeft" activeCell="R71" sqref="R71"/>
    </sheetView>
  </sheetViews>
  <sheetFormatPr baseColWidth="10" defaultColWidth="11.375" defaultRowHeight="14.25"/>
  <cols>
    <col min="1" max="1" width="3.875" customWidth="1"/>
    <col min="2" max="2" width="13.75" customWidth="1"/>
    <col min="3" max="3" width="17.375" customWidth="1"/>
    <col min="4" max="4" width="30.5" customWidth="1"/>
    <col min="5" max="5" width="12" customWidth="1"/>
    <col min="6" max="6" width="17" customWidth="1"/>
    <col min="7" max="7" width="13.625" customWidth="1"/>
    <col min="8" max="8" width="17.25" bestFit="1" customWidth="1"/>
    <col min="9" max="9" width="20.125" customWidth="1"/>
    <col min="10" max="15" width="9.375" bestFit="1" customWidth="1"/>
    <col min="17" max="17" width="19.625" customWidth="1"/>
    <col min="18" max="18" width="22.625" customWidth="1"/>
    <col min="19" max="19" width="9.375" bestFit="1" customWidth="1"/>
    <col min="20" max="20" width="14.5" customWidth="1"/>
    <col min="21" max="24" width="9.375" bestFit="1" customWidth="1"/>
    <col min="25" max="25" width="23" customWidth="1"/>
    <col min="26" max="26" width="27.125" customWidth="1"/>
    <col min="27" max="27" width="19.75" customWidth="1"/>
    <col min="28" max="28" width="12.625" bestFit="1" customWidth="1"/>
    <col min="32" max="32" width="15.75" customWidth="1"/>
    <col min="33" max="34" width="15.375" customWidth="1"/>
    <col min="35" max="35" width="14.5" customWidth="1"/>
    <col min="36" max="36" width="26" customWidth="1"/>
    <col min="37" max="37" width="18.25" customWidth="1"/>
    <col min="38" max="38" width="21.875" customWidth="1"/>
  </cols>
  <sheetData>
    <row r="1" spans="2:24">
      <c r="B1" s="8"/>
      <c r="C1" s="9"/>
      <c r="D1" s="9"/>
      <c r="E1" s="9"/>
      <c r="F1" s="9"/>
      <c r="G1" s="9"/>
      <c r="H1" s="9"/>
      <c r="I1" s="9"/>
      <c r="J1" s="9"/>
      <c r="K1" s="9"/>
      <c r="L1" s="9"/>
      <c r="M1" s="9"/>
      <c r="N1" s="9"/>
      <c r="O1" s="9"/>
      <c r="P1" s="9"/>
      <c r="Q1" s="9"/>
      <c r="R1" s="9"/>
      <c r="S1" s="9"/>
      <c r="T1" s="9"/>
      <c r="U1" s="9"/>
      <c r="V1" s="9"/>
      <c r="W1" s="9"/>
      <c r="X1" s="10"/>
    </row>
    <row r="2" spans="2:24">
      <c r="B2" s="70" t="s">
        <v>0</v>
      </c>
      <c r="C2" s="71"/>
      <c r="D2" s="71"/>
      <c r="E2" s="71"/>
      <c r="F2" s="71"/>
      <c r="G2" s="71"/>
      <c r="H2" s="71"/>
      <c r="I2" s="71"/>
      <c r="J2" s="71"/>
      <c r="K2" s="71"/>
      <c r="L2" s="71"/>
      <c r="M2" s="71"/>
      <c r="N2" s="71"/>
      <c r="O2" s="71"/>
      <c r="P2" s="71"/>
      <c r="Q2" s="71"/>
      <c r="R2" s="71"/>
      <c r="S2" s="71"/>
      <c r="T2" s="71"/>
      <c r="U2" s="71"/>
      <c r="V2" s="71"/>
      <c r="W2" s="71"/>
      <c r="X2" s="72"/>
    </row>
    <row r="3" spans="2:24">
      <c r="B3" s="64" t="s">
        <v>1</v>
      </c>
      <c r="C3" s="65"/>
      <c r="D3" s="65"/>
      <c r="E3" s="65"/>
      <c r="F3" s="65"/>
      <c r="G3" s="65"/>
      <c r="H3" s="65"/>
      <c r="I3" s="65"/>
      <c r="J3" s="65"/>
      <c r="K3" s="65"/>
      <c r="L3" s="65"/>
      <c r="M3" s="65"/>
      <c r="N3" s="65"/>
      <c r="O3" s="65"/>
      <c r="P3" s="65"/>
      <c r="Q3" s="65"/>
      <c r="R3" s="65"/>
      <c r="S3" s="65"/>
      <c r="T3" s="65"/>
      <c r="U3" s="65"/>
      <c r="V3" s="65"/>
      <c r="W3" s="65"/>
      <c r="X3" s="66"/>
    </row>
    <row r="4" spans="2:24" ht="14.25" customHeight="1">
      <c r="B4" s="70" t="s">
        <v>121</v>
      </c>
      <c r="C4" s="71"/>
      <c r="D4" s="71"/>
      <c r="E4" s="71"/>
      <c r="F4" s="71"/>
      <c r="G4" s="71"/>
      <c r="H4" s="71"/>
      <c r="I4" s="71"/>
      <c r="J4" s="71"/>
      <c r="K4" s="71"/>
      <c r="L4" s="71"/>
      <c r="M4" s="71"/>
      <c r="N4" s="71"/>
      <c r="O4" s="71"/>
      <c r="P4" s="71"/>
      <c r="Q4" s="71"/>
      <c r="R4" s="71"/>
      <c r="S4" s="71"/>
      <c r="T4" s="71"/>
      <c r="U4" s="71"/>
      <c r="V4" s="71"/>
      <c r="W4" s="71"/>
      <c r="X4" s="72"/>
    </row>
    <row r="5" spans="2:24">
      <c r="B5" s="64" t="s">
        <v>39</v>
      </c>
      <c r="C5" s="65"/>
      <c r="D5" s="65"/>
      <c r="E5" s="65"/>
      <c r="F5" s="65"/>
      <c r="G5" s="65"/>
      <c r="H5" s="65"/>
      <c r="I5" s="65"/>
      <c r="J5" s="65"/>
      <c r="K5" s="65"/>
      <c r="L5" s="65"/>
      <c r="M5" s="65"/>
      <c r="N5" s="65"/>
      <c r="O5" s="65"/>
      <c r="P5" s="65"/>
      <c r="Q5" s="65"/>
      <c r="R5" s="65"/>
      <c r="S5" s="65"/>
      <c r="T5" s="65"/>
      <c r="U5" s="65"/>
      <c r="V5" s="65"/>
      <c r="W5" s="65"/>
      <c r="X5" s="66"/>
    </row>
    <row r="6" spans="2:24">
      <c r="B6" s="64" t="s">
        <v>43</v>
      </c>
      <c r="C6" s="65"/>
      <c r="D6" s="65"/>
      <c r="E6" s="65"/>
      <c r="F6" s="65"/>
      <c r="G6" s="65"/>
      <c r="H6" s="65"/>
      <c r="I6" s="65"/>
      <c r="J6" s="65"/>
      <c r="K6" s="65"/>
      <c r="L6" s="65"/>
      <c r="M6" s="65"/>
      <c r="N6" s="65"/>
      <c r="O6" s="65"/>
      <c r="P6" s="65"/>
      <c r="Q6" s="65"/>
      <c r="R6" s="65"/>
      <c r="S6" s="65"/>
      <c r="T6" s="65"/>
      <c r="U6" s="65"/>
      <c r="V6" s="65"/>
      <c r="W6" s="65"/>
      <c r="X6" s="66"/>
    </row>
    <row r="7" spans="2:24">
      <c r="B7" s="70" t="s">
        <v>120</v>
      </c>
      <c r="C7" s="71"/>
      <c r="D7" s="71"/>
      <c r="E7" s="71"/>
      <c r="F7" s="71"/>
      <c r="G7" s="71"/>
      <c r="H7" s="71"/>
      <c r="I7" s="71"/>
      <c r="J7" s="71"/>
      <c r="K7" s="71"/>
      <c r="L7" s="71"/>
      <c r="M7" s="71"/>
      <c r="N7" s="71"/>
      <c r="O7" s="71"/>
      <c r="P7" s="71"/>
      <c r="Q7" s="71"/>
      <c r="R7" s="71"/>
      <c r="S7" s="71"/>
      <c r="T7" s="71"/>
      <c r="U7" s="71"/>
      <c r="V7" s="71"/>
      <c r="W7" s="71"/>
      <c r="X7" s="72"/>
    </row>
    <row r="8" spans="2:24" ht="14.25" customHeight="1">
      <c r="B8" s="61" t="s">
        <v>18</v>
      </c>
      <c r="C8" s="62"/>
      <c r="D8" s="62"/>
      <c r="E8" s="62"/>
      <c r="F8" s="62"/>
      <c r="G8" s="62"/>
      <c r="H8" s="62"/>
      <c r="I8" s="62"/>
      <c r="J8" s="62"/>
      <c r="K8" s="62"/>
      <c r="L8" s="62"/>
      <c r="M8" s="62"/>
      <c r="N8" s="62"/>
      <c r="O8" s="62"/>
      <c r="P8" s="62"/>
      <c r="Q8" s="62"/>
      <c r="R8" s="62"/>
      <c r="S8" s="62"/>
      <c r="T8" s="62"/>
      <c r="U8" s="62"/>
      <c r="V8" s="62"/>
      <c r="W8" s="62"/>
      <c r="X8" s="63"/>
    </row>
    <row r="9" spans="2:24" ht="14.25" customHeight="1">
      <c r="B9" s="61" t="s">
        <v>37</v>
      </c>
      <c r="C9" s="62"/>
      <c r="D9" s="62"/>
      <c r="E9" s="62"/>
      <c r="F9" s="62"/>
      <c r="G9" s="62"/>
      <c r="H9" s="62"/>
      <c r="I9" s="62"/>
      <c r="J9" s="62"/>
      <c r="K9" s="62"/>
      <c r="L9" s="62"/>
      <c r="M9" s="62"/>
      <c r="N9" s="62"/>
      <c r="O9" s="62"/>
      <c r="P9" s="62"/>
      <c r="Q9" s="62"/>
      <c r="R9" s="62"/>
      <c r="S9" s="62"/>
      <c r="T9" s="62"/>
      <c r="U9" s="62"/>
      <c r="V9" s="62"/>
      <c r="W9" s="62"/>
      <c r="X9" s="63"/>
    </row>
    <row r="10" spans="2:24" ht="14.25" customHeight="1">
      <c r="B10" s="64" t="s">
        <v>19</v>
      </c>
      <c r="C10" s="65"/>
      <c r="D10" s="65"/>
      <c r="E10" s="65"/>
      <c r="F10" s="65"/>
      <c r="G10" s="65"/>
      <c r="H10" s="65"/>
      <c r="I10" s="65"/>
      <c r="J10" s="65"/>
      <c r="K10" s="65"/>
      <c r="L10" s="65"/>
      <c r="M10" s="65"/>
      <c r="N10" s="65"/>
      <c r="O10" s="65"/>
      <c r="P10" s="65"/>
      <c r="Q10" s="65"/>
      <c r="R10" s="65"/>
      <c r="S10" s="65"/>
      <c r="T10" s="65"/>
      <c r="U10" s="65"/>
      <c r="V10" s="65"/>
      <c r="W10" s="65"/>
      <c r="X10" s="66"/>
    </row>
    <row r="11" spans="2:24">
      <c r="B11" s="64" t="s">
        <v>122</v>
      </c>
      <c r="C11" s="65"/>
      <c r="D11" s="65"/>
      <c r="E11" s="65"/>
      <c r="F11" s="65"/>
      <c r="G11" s="65"/>
      <c r="H11" s="65"/>
      <c r="I11" s="65"/>
      <c r="J11" s="65"/>
      <c r="K11" s="65"/>
      <c r="L11" s="65"/>
      <c r="M11" s="65"/>
      <c r="N11" s="65"/>
      <c r="O11" s="65"/>
      <c r="P11" s="65"/>
      <c r="Q11" s="65"/>
      <c r="R11" s="65"/>
      <c r="S11" s="65"/>
      <c r="T11" s="65"/>
      <c r="U11" s="65"/>
      <c r="V11" s="65"/>
      <c r="W11" s="65"/>
      <c r="X11" s="66"/>
    </row>
    <row r="12" spans="2:24">
      <c r="B12" s="67" t="s">
        <v>20</v>
      </c>
      <c r="C12" s="68"/>
      <c r="D12" s="68"/>
      <c r="E12" s="68"/>
      <c r="F12" s="68"/>
      <c r="G12" s="68"/>
      <c r="H12" s="68"/>
      <c r="I12" s="68"/>
      <c r="J12" s="68"/>
      <c r="K12" s="68"/>
      <c r="L12" s="68"/>
      <c r="M12" s="68"/>
      <c r="N12" s="68"/>
      <c r="O12" s="68"/>
      <c r="P12" s="68"/>
      <c r="Q12" s="68"/>
      <c r="R12" s="68"/>
      <c r="S12" s="68"/>
      <c r="T12" s="68"/>
      <c r="U12" s="68"/>
      <c r="V12" s="68"/>
      <c r="W12" s="68"/>
      <c r="X12" s="69"/>
    </row>
    <row r="13" spans="2:24">
      <c r="B13" s="67" t="s">
        <v>38</v>
      </c>
      <c r="C13" s="68"/>
      <c r="D13" s="68"/>
      <c r="E13" s="68"/>
      <c r="F13" s="68"/>
      <c r="G13" s="68"/>
      <c r="H13" s="68"/>
      <c r="I13" s="68"/>
      <c r="J13" s="68"/>
      <c r="K13" s="68"/>
      <c r="L13" s="68"/>
      <c r="M13" s="68"/>
      <c r="N13" s="68"/>
      <c r="O13" s="68"/>
      <c r="P13" s="68"/>
      <c r="Q13" s="68"/>
      <c r="R13" s="68"/>
      <c r="S13" s="68"/>
      <c r="T13" s="68"/>
      <c r="U13" s="68"/>
      <c r="V13" s="68"/>
      <c r="W13" s="68"/>
      <c r="X13" s="69"/>
    </row>
    <row r="14" spans="2:24" ht="14.25" customHeight="1">
      <c r="B14" s="64" t="s">
        <v>19</v>
      </c>
      <c r="C14" s="65"/>
      <c r="D14" s="65"/>
      <c r="E14" s="65"/>
      <c r="F14" s="65"/>
      <c r="G14" s="65"/>
      <c r="H14" s="65"/>
      <c r="I14" s="65"/>
      <c r="J14" s="65"/>
      <c r="K14" s="65"/>
      <c r="L14" s="65"/>
      <c r="M14" s="65"/>
      <c r="N14" s="65"/>
      <c r="O14" s="65"/>
      <c r="P14" s="65"/>
      <c r="Q14" s="65"/>
      <c r="R14" s="65"/>
      <c r="S14" s="65"/>
      <c r="T14" s="65"/>
      <c r="U14" s="65"/>
      <c r="V14" s="65"/>
      <c r="W14" s="65"/>
      <c r="X14" s="66"/>
    </row>
    <row r="15" spans="2:24">
      <c r="B15" s="64" t="s">
        <v>123</v>
      </c>
      <c r="C15" s="65"/>
      <c r="D15" s="65"/>
      <c r="E15" s="65"/>
      <c r="F15" s="65"/>
      <c r="G15" s="65"/>
      <c r="H15" s="65"/>
      <c r="I15" s="65"/>
      <c r="J15" s="65"/>
      <c r="K15" s="65"/>
      <c r="L15" s="65"/>
      <c r="M15" s="65"/>
      <c r="N15" s="65"/>
      <c r="O15" s="65"/>
      <c r="P15" s="65"/>
      <c r="Q15" s="65"/>
      <c r="R15" s="65"/>
      <c r="S15" s="65"/>
      <c r="T15" s="65"/>
      <c r="U15" s="65"/>
      <c r="V15" s="65"/>
      <c r="W15" s="65"/>
      <c r="X15" s="66"/>
    </row>
    <row r="16" spans="2:24">
      <c r="B16" s="67" t="s">
        <v>20</v>
      </c>
      <c r="C16" s="68"/>
      <c r="D16" s="68"/>
      <c r="E16" s="68"/>
      <c r="F16" s="68"/>
      <c r="G16" s="68"/>
      <c r="H16" s="68"/>
      <c r="I16" s="68"/>
      <c r="J16" s="68"/>
      <c r="K16" s="68"/>
      <c r="L16" s="68"/>
      <c r="M16" s="68"/>
      <c r="N16" s="68"/>
      <c r="O16" s="68"/>
      <c r="P16" s="68"/>
      <c r="Q16" s="68"/>
      <c r="R16" s="68"/>
      <c r="S16" s="68"/>
      <c r="T16" s="68"/>
      <c r="U16" s="68"/>
      <c r="V16" s="68"/>
      <c r="W16" s="68"/>
      <c r="X16" s="69"/>
    </row>
    <row r="17" spans="2:24">
      <c r="B17" s="67" t="s">
        <v>42</v>
      </c>
      <c r="C17" s="68"/>
      <c r="D17" s="68"/>
      <c r="E17" s="68"/>
      <c r="F17" s="68"/>
      <c r="G17" s="68"/>
      <c r="H17" s="68"/>
      <c r="I17" s="68"/>
      <c r="J17" s="68"/>
      <c r="K17" s="68"/>
      <c r="L17" s="68"/>
      <c r="M17" s="68"/>
      <c r="N17" s="68"/>
      <c r="O17" s="68"/>
      <c r="P17" s="68"/>
      <c r="Q17" s="68"/>
      <c r="R17" s="68"/>
      <c r="S17" s="68"/>
      <c r="T17" s="68"/>
      <c r="U17" s="68"/>
      <c r="V17" s="68"/>
      <c r="W17" s="68"/>
      <c r="X17" s="69"/>
    </row>
    <row r="18" spans="2:24">
      <c r="B18" s="64" t="s">
        <v>19</v>
      </c>
      <c r="C18" s="65"/>
      <c r="D18" s="65"/>
      <c r="E18" s="65"/>
      <c r="F18" s="65"/>
      <c r="G18" s="65"/>
      <c r="H18" s="65"/>
      <c r="I18" s="65"/>
      <c r="J18" s="65"/>
      <c r="K18" s="65"/>
      <c r="L18" s="65"/>
      <c r="M18" s="65"/>
      <c r="N18" s="65"/>
      <c r="O18" s="65"/>
      <c r="P18" s="65"/>
      <c r="Q18" s="65"/>
      <c r="R18" s="65"/>
      <c r="S18" s="65"/>
      <c r="T18" s="65"/>
      <c r="U18" s="65"/>
      <c r="V18" s="65"/>
      <c r="W18" s="65"/>
      <c r="X18" s="66"/>
    </row>
    <row r="19" spans="2:24">
      <c r="B19" s="64" t="s">
        <v>124</v>
      </c>
      <c r="C19" s="65"/>
      <c r="D19" s="65"/>
      <c r="E19" s="65"/>
      <c r="F19" s="65"/>
      <c r="G19" s="65"/>
      <c r="H19" s="65"/>
      <c r="I19" s="65"/>
      <c r="J19" s="65"/>
      <c r="K19" s="65"/>
      <c r="L19" s="65"/>
      <c r="M19" s="65"/>
      <c r="N19" s="65"/>
      <c r="O19" s="65"/>
      <c r="P19" s="65"/>
      <c r="Q19" s="65"/>
      <c r="R19" s="65"/>
      <c r="S19" s="65"/>
      <c r="T19" s="65"/>
      <c r="U19" s="65"/>
      <c r="V19" s="65"/>
      <c r="W19" s="65"/>
      <c r="X19" s="66"/>
    </row>
    <row r="20" spans="2:24" ht="15" customHeight="1">
      <c r="B20" s="67" t="s">
        <v>20</v>
      </c>
      <c r="C20" s="68"/>
      <c r="D20" s="68"/>
      <c r="E20" s="68"/>
      <c r="F20" s="68"/>
      <c r="G20" s="68"/>
      <c r="H20" s="68"/>
      <c r="I20" s="68"/>
      <c r="J20" s="68"/>
      <c r="K20" s="68"/>
      <c r="L20" s="68"/>
      <c r="M20" s="68"/>
      <c r="N20" s="68"/>
      <c r="O20" s="68"/>
      <c r="P20" s="68"/>
      <c r="Q20" s="68"/>
      <c r="R20" s="68"/>
      <c r="S20" s="68"/>
      <c r="T20" s="68"/>
      <c r="U20" s="68"/>
      <c r="V20" s="68"/>
      <c r="W20" s="68"/>
      <c r="X20" s="69"/>
    </row>
    <row r="21" spans="2:24">
      <c r="B21" s="67" t="s">
        <v>46</v>
      </c>
      <c r="C21" s="68"/>
      <c r="D21" s="68"/>
      <c r="E21" s="68"/>
      <c r="F21" s="68"/>
      <c r="G21" s="68"/>
      <c r="H21" s="68"/>
      <c r="I21" s="68"/>
      <c r="J21" s="68"/>
      <c r="K21" s="68"/>
      <c r="L21" s="68"/>
      <c r="M21" s="68"/>
      <c r="N21" s="68"/>
      <c r="O21" s="68"/>
      <c r="P21" s="68"/>
      <c r="Q21" s="68"/>
      <c r="R21" s="68"/>
      <c r="S21" s="68"/>
      <c r="T21" s="68"/>
      <c r="U21" s="68"/>
      <c r="V21" s="68"/>
      <c r="W21" s="68"/>
      <c r="X21" s="69"/>
    </row>
    <row r="22" spans="2:24">
      <c r="B22" s="67" t="s">
        <v>51</v>
      </c>
      <c r="C22" s="68"/>
      <c r="D22" s="68"/>
      <c r="E22" s="68"/>
      <c r="F22" s="68"/>
      <c r="G22" s="68"/>
      <c r="H22" s="68"/>
      <c r="I22" s="68"/>
      <c r="J22" s="68"/>
      <c r="K22" s="68"/>
      <c r="L22" s="68"/>
      <c r="M22" s="68"/>
      <c r="N22" s="68"/>
      <c r="O22" s="68"/>
      <c r="P22" s="68"/>
      <c r="Q22" s="68"/>
      <c r="R22" s="68"/>
      <c r="S22" s="68"/>
      <c r="T22" s="68"/>
      <c r="U22" s="68"/>
      <c r="V22" s="68"/>
      <c r="W22" s="68"/>
      <c r="X22" s="69"/>
    </row>
    <row r="23" spans="2:24">
      <c r="B23" s="67" t="s">
        <v>53</v>
      </c>
      <c r="C23" s="68"/>
      <c r="D23" s="68"/>
      <c r="E23" s="68"/>
      <c r="F23" s="68"/>
      <c r="G23" s="68"/>
      <c r="H23" s="68"/>
      <c r="I23" s="68"/>
      <c r="J23" s="68"/>
      <c r="K23" s="68"/>
      <c r="L23" s="68"/>
      <c r="M23" s="68"/>
      <c r="N23" s="68"/>
      <c r="O23" s="68"/>
      <c r="P23" s="68"/>
      <c r="Q23" s="68"/>
      <c r="R23" s="68"/>
      <c r="S23" s="68"/>
      <c r="T23" s="68"/>
      <c r="U23" s="68"/>
      <c r="V23" s="68"/>
      <c r="W23" s="68"/>
      <c r="X23" s="69"/>
    </row>
    <row r="24" spans="2:24">
      <c r="B24" s="64" t="s">
        <v>19</v>
      </c>
      <c r="C24" s="65"/>
      <c r="D24" s="65"/>
      <c r="E24" s="65"/>
      <c r="F24" s="65"/>
      <c r="G24" s="65"/>
      <c r="H24" s="65"/>
      <c r="I24" s="65"/>
      <c r="J24" s="65"/>
      <c r="K24" s="65"/>
      <c r="L24" s="65"/>
      <c r="M24" s="65"/>
      <c r="N24" s="65"/>
      <c r="O24" s="65"/>
      <c r="P24" s="65"/>
      <c r="Q24" s="65"/>
      <c r="R24" s="65"/>
      <c r="S24" s="65"/>
      <c r="T24" s="65"/>
      <c r="U24" s="65"/>
      <c r="V24" s="65"/>
      <c r="W24" s="65"/>
      <c r="X24" s="66"/>
    </row>
    <row r="25" spans="2:24">
      <c r="B25" s="64" t="s">
        <v>125</v>
      </c>
      <c r="C25" s="65"/>
      <c r="D25" s="65"/>
      <c r="E25" s="65"/>
      <c r="F25" s="65"/>
      <c r="G25" s="65"/>
      <c r="H25" s="65"/>
      <c r="I25" s="65"/>
      <c r="J25" s="65"/>
      <c r="K25" s="65"/>
      <c r="L25" s="65"/>
      <c r="M25" s="65"/>
      <c r="N25" s="65"/>
      <c r="O25" s="65"/>
      <c r="P25" s="65"/>
      <c r="Q25" s="65"/>
      <c r="R25" s="65"/>
      <c r="S25" s="65"/>
      <c r="T25" s="65"/>
      <c r="U25" s="65"/>
      <c r="V25" s="65"/>
      <c r="W25" s="65"/>
      <c r="X25" s="66"/>
    </row>
    <row r="26" spans="2:24" ht="15" customHeight="1">
      <c r="B26" s="67" t="s">
        <v>20</v>
      </c>
      <c r="C26" s="68"/>
      <c r="D26" s="68"/>
      <c r="E26" s="68"/>
      <c r="F26" s="68"/>
      <c r="G26" s="68"/>
      <c r="H26" s="68"/>
      <c r="I26" s="68"/>
      <c r="J26" s="68"/>
      <c r="K26" s="68"/>
      <c r="L26" s="68"/>
      <c r="M26" s="68"/>
      <c r="N26" s="68"/>
      <c r="O26" s="68"/>
      <c r="P26" s="68"/>
      <c r="Q26" s="68"/>
      <c r="R26" s="68"/>
      <c r="S26" s="68"/>
      <c r="T26" s="68"/>
      <c r="U26" s="68"/>
      <c r="V26" s="68"/>
      <c r="W26" s="68"/>
      <c r="X26" s="69"/>
    </row>
    <row r="27" spans="2:24">
      <c r="B27" s="67" t="s">
        <v>55</v>
      </c>
      <c r="C27" s="68"/>
      <c r="D27" s="68"/>
      <c r="E27" s="68"/>
      <c r="F27" s="68"/>
      <c r="G27" s="68"/>
      <c r="H27" s="68"/>
      <c r="I27" s="68"/>
      <c r="J27" s="68"/>
      <c r="K27" s="68"/>
      <c r="L27" s="68"/>
      <c r="M27" s="68"/>
      <c r="N27" s="68"/>
      <c r="O27" s="68"/>
      <c r="P27" s="68"/>
      <c r="Q27" s="68"/>
      <c r="R27" s="68"/>
      <c r="S27" s="68"/>
      <c r="T27" s="68"/>
      <c r="U27" s="68"/>
      <c r="V27" s="68"/>
      <c r="W27" s="68"/>
      <c r="X27" s="69"/>
    </row>
    <row r="28" spans="2:24">
      <c r="B28" s="61" t="s">
        <v>18</v>
      </c>
      <c r="C28" s="62"/>
      <c r="D28" s="62"/>
      <c r="E28" s="62"/>
      <c r="F28" s="62"/>
      <c r="G28" s="62"/>
      <c r="H28" s="62"/>
      <c r="I28" s="62"/>
      <c r="J28" s="62"/>
      <c r="K28" s="62"/>
      <c r="L28" s="62"/>
      <c r="M28" s="62"/>
      <c r="N28" s="62"/>
      <c r="O28" s="62"/>
      <c r="P28" s="62"/>
      <c r="Q28" s="62"/>
      <c r="R28" s="62"/>
      <c r="S28" s="62"/>
      <c r="T28" s="62"/>
      <c r="U28" s="62"/>
      <c r="V28" s="62"/>
      <c r="W28" s="62"/>
      <c r="X28" s="63"/>
    </row>
    <row r="29" spans="2:24">
      <c r="B29" s="61" t="s">
        <v>59</v>
      </c>
      <c r="C29" s="62"/>
      <c r="D29" s="62"/>
      <c r="E29" s="62"/>
      <c r="F29" s="62"/>
      <c r="G29" s="62"/>
      <c r="H29" s="62"/>
      <c r="I29" s="62"/>
      <c r="J29" s="62"/>
      <c r="K29" s="62"/>
      <c r="L29" s="62"/>
      <c r="M29" s="62"/>
      <c r="N29" s="62"/>
      <c r="O29" s="62"/>
      <c r="P29" s="62"/>
      <c r="Q29" s="62"/>
      <c r="R29" s="62"/>
      <c r="S29" s="62"/>
      <c r="T29" s="62"/>
      <c r="U29" s="62"/>
      <c r="V29" s="62"/>
      <c r="W29" s="62"/>
      <c r="X29" s="63"/>
    </row>
    <row r="30" spans="2:24">
      <c r="B30" s="64" t="s">
        <v>19</v>
      </c>
      <c r="C30" s="65"/>
      <c r="D30" s="65"/>
      <c r="E30" s="65"/>
      <c r="F30" s="65"/>
      <c r="G30" s="65"/>
      <c r="H30" s="65"/>
      <c r="I30" s="65"/>
      <c r="J30" s="65"/>
      <c r="K30" s="65"/>
      <c r="L30" s="65"/>
      <c r="M30" s="65"/>
      <c r="N30" s="65"/>
      <c r="O30" s="65"/>
      <c r="P30" s="65"/>
      <c r="Q30" s="65"/>
      <c r="R30" s="65"/>
      <c r="S30" s="65"/>
      <c r="T30" s="65"/>
      <c r="U30" s="65"/>
      <c r="V30" s="65"/>
      <c r="W30" s="65"/>
      <c r="X30" s="66"/>
    </row>
    <row r="31" spans="2:24">
      <c r="B31" s="64" t="s">
        <v>60</v>
      </c>
      <c r="C31" s="65"/>
      <c r="D31" s="65"/>
      <c r="E31" s="65"/>
      <c r="F31" s="65"/>
      <c r="G31" s="65"/>
      <c r="H31" s="65"/>
      <c r="I31" s="65"/>
      <c r="J31" s="65"/>
      <c r="K31" s="65"/>
      <c r="L31" s="65"/>
      <c r="M31" s="65"/>
      <c r="N31" s="65"/>
      <c r="O31" s="65"/>
      <c r="P31" s="65"/>
      <c r="Q31" s="65"/>
      <c r="R31" s="65"/>
      <c r="S31" s="65"/>
      <c r="T31" s="65"/>
      <c r="U31" s="65"/>
      <c r="V31" s="65"/>
      <c r="W31" s="65"/>
      <c r="X31" s="66"/>
    </row>
    <row r="32" spans="2:24">
      <c r="B32" s="67" t="s">
        <v>126</v>
      </c>
      <c r="C32" s="68"/>
      <c r="D32" s="68"/>
      <c r="E32" s="68"/>
      <c r="F32" s="68"/>
      <c r="G32" s="68"/>
      <c r="H32" s="68"/>
      <c r="I32" s="68"/>
      <c r="J32" s="68"/>
      <c r="K32" s="68"/>
      <c r="L32" s="68"/>
      <c r="M32" s="68"/>
      <c r="N32" s="68"/>
      <c r="O32" s="68"/>
      <c r="P32" s="68"/>
      <c r="Q32" s="68"/>
      <c r="R32" s="68"/>
      <c r="S32" s="68"/>
      <c r="T32" s="68"/>
      <c r="U32" s="68"/>
      <c r="V32" s="68"/>
      <c r="W32" s="68"/>
      <c r="X32" s="69"/>
    </row>
    <row r="33" spans="2:24">
      <c r="B33" s="67" t="s">
        <v>61</v>
      </c>
      <c r="C33" s="68"/>
      <c r="D33" s="68"/>
      <c r="E33" s="68"/>
      <c r="F33" s="68"/>
      <c r="G33" s="68"/>
      <c r="H33" s="68"/>
      <c r="I33" s="68"/>
      <c r="J33" s="68"/>
      <c r="K33" s="68"/>
      <c r="L33" s="68"/>
      <c r="M33" s="68"/>
      <c r="N33" s="68"/>
      <c r="O33" s="68"/>
      <c r="P33" s="68"/>
      <c r="Q33" s="68"/>
      <c r="R33" s="68"/>
      <c r="S33" s="68"/>
      <c r="T33" s="68"/>
      <c r="U33" s="68"/>
      <c r="V33" s="68"/>
      <c r="W33" s="68"/>
      <c r="X33" s="69"/>
    </row>
    <row r="34" spans="2:24">
      <c r="B34" s="67" t="s">
        <v>65</v>
      </c>
      <c r="C34" s="68"/>
      <c r="D34" s="68"/>
      <c r="E34" s="68"/>
      <c r="F34" s="68"/>
      <c r="G34" s="68"/>
      <c r="H34" s="68"/>
      <c r="I34" s="68"/>
      <c r="J34" s="68"/>
      <c r="K34" s="68"/>
      <c r="L34" s="68"/>
      <c r="M34" s="68"/>
      <c r="N34" s="68"/>
      <c r="O34" s="68"/>
      <c r="P34" s="68"/>
      <c r="Q34" s="68"/>
      <c r="R34" s="68"/>
      <c r="S34" s="68"/>
      <c r="T34" s="68"/>
      <c r="U34" s="68"/>
      <c r="V34" s="68"/>
      <c r="W34" s="68"/>
      <c r="X34" s="69"/>
    </row>
    <row r="35" spans="2:24">
      <c r="B35" s="64" t="s">
        <v>19</v>
      </c>
      <c r="C35" s="65"/>
      <c r="D35" s="65"/>
      <c r="E35" s="65"/>
      <c r="F35" s="65"/>
      <c r="G35" s="65"/>
      <c r="H35" s="65"/>
      <c r="I35" s="65"/>
      <c r="J35" s="65"/>
      <c r="K35" s="65"/>
      <c r="L35" s="65"/>
      <c r="M35" s="65"/>
      <c r="N35" s="65"/>
      <c r="O35" s="65"/>
      <c r="P35" s="65"/>
      <c r="Q35" s="65"/>
      <c r="R35" s="65"/>
      <c r="S35" s="65"/>
      <c r="T35" s="65"/>
      <c r="U35" s="65"/>
      <c r="V35" s="65"/>
      <c r="W35" s="65"/>
      <c r="X35" s="66"/>
    </row>
    <row r="36" spans="2:24">
      <c r="B36" s="64" t="s">
        <v>68</v>
      </c>
      <c r="C36" s="65"/>
      <c r="D36" s="65"/>
      <c r="E36" s="65"/>
      <c r="F36" s="65"/>
      <c r="G36" s="65"/>
      <c r="H36" s="65"/>
      <c r="I36" s="65"/>
      <c r="J36" s="65"/>
      <c r="K36" s="65"/>
      <c r="L36" s="65"/>
      <c r="M36" s="65"/>
      <c r="N36" s="65"/>
      <c r="O36" s="65"/>
      <c r="P36" s="65"/>
      <c r="Q36" s="65"/>
      <c r="R36" s="65"/>
      <c r="S36" s="65"/>
      <c r="T36" s="65"/>
      <c r="U36" s="65"/>
      <c r="V36" s="65"/>
      <c r="W36" s="65"/>
      <c r="X36" s="66"/>
    </row>
    <row r="37" spans="2:24">
      <c r="B37" s="67" t="s">
        <v>126</v>
      </c>
      <c r="C37" s="68"/>
      <c r="D37" s="68"/>
      <c r="E37" s="68"/>
      <c r="F37" s="68"/>
      <c r="G37" s="68"/>
      <c r="H37" s="68"/>
      <c r="I37" s="68"/>
      <c r="J37" s="68"/>
      <c r="K37" s="68"/>
      <c r="L37" s="68"/>
      <c r="M37" s="68"/>
      <c r="N37" s="68"/>
      <c r="O37" s="68"/>
      <c r="P37" s="68"/>
      <c r="Q37" s="68"/>
      <c r="R37" s="68"/>
      <c r="S37" s="68"/>
      <c r="T37" s="68"/>
      <c r="U37" s="68"/>
      <c r="V37" s="68"/>
      <c r="W37" s="68"/>
      <c r="X37" s="69"/>
    </row>
    <row r="38" spans="2:24">
      <c r="B38" s="67" t="s">
        <v>69</v>
      </c>
      <c r="C38" s="68"/>
      <c r="D38" s="68"/>
      <c r="E38" s="68"/>
      <c r="F38" s="68"/>
      <c r="G38" s="68"/>
      <c r="H38" s="68"/>
      <c r="I38" s="68"/>
      <c r="J38" s="68"/>
      <c r="K38" s="68"/>
      <c r="L38" s="68"/>
      <c r="M38" s="68"/>
      <c r="N38" s="68"/>
      <c r="O38" s="68"/>
      <c r="P38" s="68"/>
      <c r="Q38" s="68"/>
      <c r="R38" s="68"/>
      <c r="S38" s="68"/>
      <c r="T38" s="68"/>
      <c r="U38" s="68"/>
      <c r="V38" s="68"/>
      <c r="W38" s="68"/>
      <c r="X38" s="69"/>
    </row>
    <row r="39" spans="2:24">
      <c r="B39" s="67" t="s">
        <v>71</v>
      </c>
      <c r="C39" s="68"/>
      <c r="D39" s="68"/>
      <c r="E39" s="68"/>
      <c r="F39" s="68"/>
      <c r="G39" s="68"/>
      <c r="H39" s="68"/>
      <c r="I39" s="68"/>
      <c r="J39" s="68"/>
      <c r="K39" s="68"/>
      <c r="L39" s="68"/>
      <c r="M39" s="68"/>
      <c r="N39" s="68"/>
      <c r="O39" s="68"/>
      <c r="P39" s="68"/>
      <c r="Q39" s="68"/>
      <c r="R39" s="68"/>
      <c r="S39" s="68"/>
      <c r="T39" s="68"/>
      <c r="U39" s="68"/>
      <c r="V39" s="68"/>
      <c r="W39" s="68"/>
      <c r="X39" s="69"/>
    </row>
    <row r="40" spans="2:24">
      <c r="B40" s="64" t="s">
        <v>19</v>
      </c>
      <c r="C40" s="65"/>
      <c r="D40" s="65"/>
      <c r="E40" s="65"/>
      <c r="F40" s="65"/>
      <c r="G40" s="65"/>
      <c r="H40" s="65"/>
      <c r="I40" s="65"/>
      <c r="J40" s="65"/>
      <c r="K40" s="65"/>
      <c r="L40" s="65"/>
      <c r="M40" s="65"/>
      <c r="N40" s="65"/>
      <c r="O40" s="65"/>
      <c r="P40" s="65"/>
      <c r="Q40" s="65"/>
      <c r="R40" s="65"/>
      <c r="S40" s="65"/>
      <c r="T40" s="65"/>
      <c r="U40" s="65"/>
      <c r="V40" s="65"/>
      <c r="W40" s="65"/>
      <c r="X40" s="66"/>
    </row>
    <row r="41" spans="2:24">
      <c r="B41" s="64" t="s">
        <v>74</v>
      </c>
      <c r="C41" s="65"/>
      <c r="D41" s="65"/>
      <c r="E41" s="65"/>
      <c r="F41" s="65"/>
      <c r="G41" s="65"/>
      <c r="H41" s="65"/>
      <c r="I41" s="65"/>
      <c r="J41" s="65"/>
      <c r="K41" s="65"/>
      <c r="L41" s="65"/>
      <c r="M41" s="65"/>
      <c r="N41" s="65"/>
      <c r="O41" s="65"/>
      <c r="P41" s="65"/>
      <c r="Q41" s="65"/>
      <c r="R41" s="65"/>
      <c r="S41" s="65"/>
      <c r="T41" s="65"/>
      <c r="U41" s="65"/>
      <c r="V41" s="65"/>
      <c r="W41" s="65"/>
      <c r="X41" s="66"/>
    </row>
    <row r="42" spans="2:24">
      <c r="B42" s="67" t="s">
        <v>126</v>
      </c>
      <c r="C42" s="68"/>
      <c r="D42" s="68"/>
      <c r="E42" s="68"/>
      <c r="F42" s="68"/>
      <c r="G42" s="68"/>
      <c r="H42" s="68"/>
      <c r="I42" s="68"/>
      <c r="J42" s="68"/>
      <c r="K42" s="68"/>
      <c r="L42" s="68"/>
      <c r="M42" s="68"/>
      <c r="N42" s="68"/>
      <c r="O42" s="68"/>
      <c r="P42" s="68"/>
      <c r="Q42" s="68"/>
      <c r="R42" s="68"/>
      <c r="S42" s="68"/>
      <c r="T42" s="68"/>
      <c r="U42" s="68"/>
      <c r="V42" s="68"/>
      <c r="W42" s="68"/>
      <c r="X42" s="69"/>
    </row>
    <row r="43" spans="2:24">
      <c r="B43" s="67" t="s">
        <v>75</v>
      </c>
      <c r="C43" s="68"/>
      <c r="D43" s="68"/>
      <c r="E43" s="68"/>
      <c r="F43" s="68"/>
      <c r="G43" s="68"/>
      <c r="H43" s="68"/>
      <c r="I43" s="68"/>
      <c r="J43" s="68"/>
      <c r="K43" s="68"/>
      <c r="L43" s="68"/>
      <c r="M43" s="68"/>
      <c r="N43" s="68"/>
      <c r="O43" s="68"/>
      <c r="P43" s="68"/>
      <c r="Q43" s="68"/>
      <c r="R43" s="68"/>
      <c r="S43" s="68"/>
      <c r="T43" s="68"/>
      <c r="U43" s="68"/>
      <c r="V43" s="68"/>
      <c r="W43" s="68"/>
      <c r="X43" s="69"/>
    </row>
    <row r="44" spans="2:24">
      <c r="B44" s="67" t="s">
        <v>77</v>
      </c>
      <c r="C44" s="68"/>
      <c r="D44" s="68"/>
      <c r="E44" s="68"/>
      <c r="F44" s="68"/>
      <c r="G44" s="68"/>
      <c r="H44" s="68"/>
      <c r="I44" s="68"/>
      <c r="J44" s="68"/>
      <c r="K44" s="68"/>
      <c r="L44" s="68"/>
      <c r="M44" s="68"/>
      <c r="N44" s="68"/>
      <c r="O44" s="68"/>
      <c r="P44" s="68"/>
      <c r="Q44" s="68"/>
      <c r="R44" s="68"/>
      <c r="S44" s="68"/>
      <c r="T44" s="68"/>
      <c r="U44" s="68"/>
      <c r="V44" s="68"/>
      <c r="W44" s="68"/>
      <c r="X44" s="69"/>
    </row>
    <row r="45" spans="2:24">
      <c r="B45" s="67" t="s">
        <v>79</v>
      </c>
      <c r="C45" s="68"/>
      <c r="D45" s="68"/>
      <c r="E45" s="68"/>
      <c r="F45" s="68"/>
      <c r="G45" s="68"/>
      <c r="H45" s="68"/>
      <c r="I45" s="68"/>
      <c r="J45" s="68"/>
      <c r="K45" s="68"/>
      <c r="L45" s="68"/>
      <c r="M45" s="68"/>
      <c r="N45" s="68"/>
      <c r="O45" s="68"/>
      <c r="P45" s="68"/>
      <c r="Q45" s="68"/>
      <c r="R45" s="68"/>
      <c r="S45" s="68"/>
      <c r="T45" s="68"/>
      <c r="U45" s="68"/>
      <c r="V45" s="68"/>
      <c r="W45" s="68"/>
      <c r="X45" s="69"/>
    </row>
    <row r="46" spans="2:24">
      <c r="B46" s="67" t="s">
        <v>127</v>
      </c>
      <c r="C46" s="68"/>
      <c r="D46" s="68"/>
      <c r="E46" s="68"/>
      <c r="F46" s="68"/>
      <c r="G46" s="68"/>
      <c r="H46" s="68"/>
      <c r="I46" s="68"/>
      <c r="J46" s="68"/>
      <c r="K46" s="68"/>
      <c r="L46" s="68"/>
      <c r="M46" s="68"/>
      <c r="N46" s="68"/>
      <c r="O46" s="68"/>
      <c r="P46" s="68"/>
      <c r="Q46" s="68"/>
      <c r="R46" s="68"/>
      <c r="S46" s="68"/>
      <c r="T46" s="68"/>
      <c r="U46" s="68"/>
      <c r="V46" s="68"/>
      <c r="W46" s="68"/>
      <c r="X46" s="69"/>
    </row>
    <row r="47" spans="2:24">
      <c r="B47" s="61" t="s">
        <v>18</v>
      </c>
      <c r="C47" s="62"/>
      <c r="D47" s="62"/>
      <c r="E47" s="62"/>
      <c r="F47" s="62"/>
      <c r="G47" s="62"/>
      <c r="H47" s="62"/>
      <c r="I47" s="62"/>
      <c r="J47" s="62"/>
      <c r="K47" s="62"/>
      <c r="L47" s="62"/>
      <c r="M47" s="62"/>
      <c r="N47" s="62"/>
      <c r="O47" s="62"/>
      <c r="P47" s="62"/>
      <c r="Q47" s="62"/>
      <c r="R47" s="62"/>
      <c r="S47" s="62"/>
      <c r="T47" s="62"/>
      <c r="U47" s="62"/>
      <c r="V47" s="62"/>
      <c r="W47" s="62"/>
      <c r="X47" s="63"/>
    </row>
    <row r="48" spans="2:24">
      <c r="B48" s="61" t="s">
        <v>81</v>
      </c>
      <c r="C48" s="62"/>
      <c r="D48" s="62"/>
      <c r="E48" s="62"/>
      <c r="F48" s="62"/>
      <c r="G48" s="62"/>
      <c r="H48" s="62"/>
      <c r="I48" s="62"/>
      <c r="J48" s="62"/>
      <c r="K48" s="62"/>
      <c r="L48" s="62"/>
      <c r="M48" s="62"/>
      <c r="N48" s="62"/>
      <c r="O48" s="62"/>
      <c r="P48" s="62"/>
      <c r="Q48" s="62"/>
      <c r="R48" s="62"/>
      <c r="S48" s="62"/>
      <c r="T48" s="62"/>
      <c r="U48" s="62"/>
      <c r="V48" s="62"/>
      <c r="W48" s="62"/>
      <c r="X48" s="63"/>
    </row>
    <row r="49" spans="2:24">
      <c r="B49" s="64" t="s">
        <v>19</v>
      </c>
      <c r="C49" s="65"/>
      <c r="D49" s="65"/>
      <c r="E49" s="65"/>
      <c r="F49" s="65"/>
      <c r="G49" s="65"/>
      <c r="H49" s="65"/>
      <c r="I49" s="65"/>
      <c r="J49" s="65"/>
      <c r="K49" s="65"/>
      <c r="L49" s="65"/>
      <c r="M49" s="65"/>
      <c r="N49" s="65"/>
      <c r="O49" s="65"/>
      <c r="P49" s="65"/>
      <c r="Q49" s="65"/>
      <c r="R49" s="65"/>
      <c r="S49" s="65"/>
      <c r="T49" s="65"/>
      <c r="U49" s="65"/>
      <c r="V49" s="65"/>
      <c r="W49" s="65"/>
      <c r="X49" s="66"/>
    </row>
    <row r="50" spans="2:24">
      <c r="B50" s="64" t="s">
        <v>82</v>
      </c>
      <c r="C50" s="65"/>
      <c r="D50" s="65"/>
      <c r="E50" s="65"/>
      <c r="F50" s="65"/>
      <c r="G50" s="65"/>
      <c r="H50" s="65"/>
      <c r="I50" s="65"/>
      <c r="J50" s="65"/>
      <c r="K50" s="65"/>
      <c r="L50" s="65"/>
      <c r="M50" s="65"/>
      <c r="N50" s="65"/>
      <c r="O50" s="65"/>
      <c r="P50" s="65"/>
      <c r="Q50" s="65"/>
      <c r="R50" s="65"/>
      <c r="S50" s="65"/>
      <c r="T50" s="65"/>
      <c r="U50" s="65"/>
      <c r="V50" s="65"/>
      <c r="W50" s="65"/>
      <c r="X50" s="66"/>
    </row>
    <row r="51" spans="2:24">
      <c r="B51" s="67" t="s">
        <v>126</v>
      </c>
      <c r="C51" s="68"/>
      <c r="D51" s="68"/>
      <c r="E51" s="68"/>
      <c r="F51" s="68"/>
      <c r="G51" s="68"/>
      <c r="H51" s="68"/>
      <c r="I51" s="68"/>
      <c r="J51" s="68"/>
      <c r="K51" s="68"/>
      <c r="L51" s="68"/>
      <c r="M51" s="68"/>
      <c r="N51" s="68"/>
      <c r="O51" s="68"/>
      <c r="P51" s="68"/>
      <c r="Q51" s="68"/>
      <c r="R51" s="68"/>
      <c r="S51" s="68"/>
      <c r="T51" s="68"/>
      <c r="U51" s="68"/>
      <c r="V51" s="68"/>
      <c r="W51" s="68"/>
      <c r="X51" s="69"/>
    </row>
    <row r="52" spans="2:24">
      <c r="B52" s="67" t="s">
        <v>83</v>
      </c>
      <c r="C52" s="68"/>
      <c r="D52" s="68"/>
      <c r="E52" s="68"/>
      <c r="F52" s="68"/>
      <c r="G52" s="68"/>
      <c r="H52" s="68"/>
      <c r="I52" s="68"/>
      <c r="J52" s="68"/>
      <c r="K52" s="68"/>
      <c r="L52" s="68"/>
      <c r="M52" s="68"/>
      <c r="N52" s="68"/>
      <c r="O52" s="68"/>
      <c r="P52" s="68"/>
      <c r="Q52" s="68"/>
      <c r="R52" s="68"/>
      <c r="S52" s="68"/>
      <c r="T52" s="68"/>
      <c r="U52" s="68"/>
      <c r="V52" s="68"/>
      <c r="W52" s="68"/>
      <c r="X52" s="69"/>
    </row>
    <row r="53" spans="2:24">
      <c r="B53" s="67" t="s">
        <v>84</v>
      </c>
      <c r="C53" s="68"/>
      <c r="D53" s="68"/>
      <c r="E53" s="68"/>
      <c r="F53" s="68"/>
      <c r="G53" s="68"/>
      <c r="H53" s="68"/>
      <c r="I53" s="68"/>
      <c r="J53" s="68"/>
      <c r="K53" s="68"/>
      <c r="L53" s="68"/>
      <c r="M53" s="68"/>
      <c r="N53" s="68"/>
      <c r="O53" s="68"/>
      <c r="P53" s="68"/>
      <c r="Q53" s="68"/>
      <c r="R53" s="68"/>
      <c r="S53" s="68"/>
      <c r="T53" s="68"/>
      <c r="U53" s="68"/>
      <c r="V53" s="68"/>
      <c r="W53" s="68"/>
      <c r="X53" s="69"/>
    </row>
    <row r="54" spans="2:24">
      <c r="B54" s="67" t="s">
        <v>85</v>
      </c>
      <c r="C54" s="68"/>
      <c r="D54" s="68"/>
      <c r="E54" s="68"/>
      <c r="F54" s="68"/>
      <c r="G54" s="68"/>
      <c r="H54" s="68"/>
      <c r="I54" s="68"/>
      <c r="J54" s="68"/>
      <c r="K54" s="68"/>
      <c r="L54" s="68"/>
      <c r="M54" s="68"/>
      <c r="N54" s="68"/>
      <c r="O54" s="68"/>
      <c r="P54" s="68"/>
      <c r="Q54" s="68"/>
      <c r="R54" s="68"/>
      <c r="S54" s="68"/>
      <c r="T54" s="68"/>
      <c r="U54" s="68"/>
      <c r="V54" s="68"/>
      <c r="W54" s="68"/>
      <c r="X54" s="69"/>
    </row>
    <row r="55" spans="2:24">
      <c r="B55" s="67" t="s">
        <v>86</v>
      </c>
      <c r="C55" s="68"/>
      <c r="D55" s="68"/>
      <c r="E55" s="68"/>
      <c r="F55" s="68"/>
      <c r="G55" s="68"/>
      <c r="H55" s="68"/>
      <c r="I55" s="68"/>
      <c r="J55" s="68"/>
      <c r="K55" s="68"/>
      <c r="L55" s="68"/>
      <c r="M55" s="68"/>
      <c r="N55" s="68"/>
      <c r="O55" s="68"/>
      <c r="P55" s="68"/>
      <c r="Q55" s="68"/>
      <c r="R55" s="68"/>
      <c r="S55" s="68"/>
      <c r="T55" s="68"/>
      <c r="U55" s="68"/>
      <c r="V55" s="68"/>
      <c r="W55" s="68"/>
      <c r="X55" s="69"/>
    </row>
    <row r="56" spans="2:24" hidden="1">
      <c r="B56" s="67" t="s">
        <v>87</v>
      </c>
      <c r="C56" s="68"/>
      <c r="D56" s="68"/>
      <c r="E56" s="68"/>
      <c r="F56" s="68"/>
      <c r="G56" s="68"/>
      <c r="H56" s="68"/>
      <c r="I56" s="68"/>
      <c r="J56" s="68"/>
      <c r="K56" s="68"/>
      <c r="L56" s="68"/>
      <c r="M56" s="68"/>
      <c r="N56" s="68"/>
      <c r="O56" s="68"/>
      <c r="P56" s="68"/>
      <c r="Q56" s="68"/>
      <c r="R56" s="68"/>
      <c r="S56" s="68"/>
      <c r="T56" s="68"/>
      <c r="U56" s="68"/>
      <c r="V56" s="68"/>
      <c r="W56" s="68"/>
      <c r="X56" s="69"/>
    </row>
    <row r="57" spans="2:24" ht="14.25" hidden="1" customHeight="1">
      <c r="B57" s="70" t="s">
        <v>3</v>
      </c>
      <c r="C57" s="71"/>
      <c r="D57" s="71"/>
      <c r="E57" s="71"/>
      <c r="F57" s="71"/>
      <c r="G57" s="71"/>
      <c r="H57" s="71"/>
      <c r="I57" s="71"/>
      <c r="J57" s="71"/>
      <c r="K57" s="71"/>
      <c r="L57" s="71"/>
      <c r="M57" s="71"/>
      <c r="N57" s="71"/>
      <c r="O57" s="71"/>
      <c r="P57" s="71"/>
      <c r="Q57" s="71"/>
      <c r="R57" s="71"/>
      <c r="S57" s="71"/>
      <c r="T57" s="71"/>
      <c r="U57" s="71"/>
      <c r="V57" s="71"/>
      <c r="W57" s="71"/>
      <c r="X57" s="72"/>
    </row>
    <row r="58" spans="2:24" hidden="1">
      <c r="B58" s="61" t="s">
        <v>8</v>
      </c>
      <c r="C58" s="62"/>
      <c r="D58" s="62"/>
      <c r="E58" s="62"/>
      <c r="F58" s="62"/>
      <c r="G58" s="62"/>
      <c r="H58" s="62"/>
      <c r="I58" s="62"/>
      <c r="J58" s="62"/>
      <c r="K58" s="62"/>
      <c r="L58" s="62"/>
      <c r="M58" s="62"/>
      <c r="N58" s="62"/>
      <c r="O58" s="62"/>
      <c r="P58" s="62"/>
      <c r="Q58" s="62"/>
      <c r="R58" s="62"/>
      <c r="S58" s="62"/>
      <c r="T58" s="62"/>
      <c r="U58" s="62"/>
      <c r="V58" s="62"/>
      <c r="W58" s="62"/>
      <c r="X58" s="63"/>
    </row>
    <row r="59" spans="2:24" hidden="1">
      <c r="B59" s="61" t="s">
        <v>32</v>
      </c>
      <c r="C59" s="62"/>
      <c r="D59" s="62"/>
      <c r="E59" s="62"/>
      <c r="F59" s="62"/>
      <c r="G59" s="62"/>
      <c r="H59" s="62"/>
      <c r="I59" s="62"/>
      <c r="J59" s="62"/>
      <c r="K59" s="62"/>
      <c r="L59" s="62"/>
      <c r="M59" s="62"/>
      <c r="N59" s="62"/>
      <c r="O59" s="62"/>
      <c r="P59" s="62"/>
      <c r="Q59" s="62"/>
      <c r="R59" s="62"/>
      <c r="S59" s="62"/>
      <c r="T59" s="62"/>
      <c r="U59" s="62"/>
      <c r="V59" s="62"/>
      <c r="W59" s="62"/>
      <c r="X59" s="63"/>
    </row>
    <row r="60" spans="2:24" hidden="1">
      <c r="B60" s="64" t="s">
        <v>9</v>
      </c>
      <c r="C60" s="65"/>
      <c r="D60" s="65"/>
      <c r="E60" s="65"/>
      <c r="F60" s="65"/>
      <c r="G60" s="65"/>
      <c r="H60" s="65"/>
      <c r="I60" s="65"/>
      <c r="J60" s="65"/>
      <c r="K60" s="65"/>
      <c r="L60" s="65"/>
      <c r="M60" s="65"/>
      <c r="N60" s="65"/>
      <c r="O60" s="65"/>
      <c r="P60" s="65"/>
      <c r="Q60" s="65"/>
      <c r="R60" s="65"/>
      <c r="S60" s="65"/>
      <c r="T60" s="65"/>
      <c r="U60" s="65"/>
      <c r="V60" s="65"/>
      <c r="W60" s="65"/>
      <c r="X60" s="66"/>
    </row>
    <row r="61" spans="2:24" ht="108" hidden="1" customHeight="1">
      <c r="B61" s="64" t="s">
        <v>33</v>
      </c>
      <c r="C61" s="65"/>
      <c r="D61" s="65"/>
      <c r="E61" s="65"/>
      <c r="F61" s="65"/>
      <c r="G61" s="65"/>
      <c r="H61" s="65"/>
      <c r="I61" s="65"/>
      <c r="J61" s="65"/>
      <c r="K61" s="65"/>
      <c r="L61" s="65"/>
      <c r="M61" s="65"/>
      <c r="N61" s="65"/>
      <c r="O61" s="65"/>
      <c r="P61" s="65"/>
      <c r="Q61" s="65"/>
      <c r="R61" s="65"/>
      <c r="S61" s="65"/>
      <c r="T61" s="65"/>
      <c r="U61" s="65"/>
      <c r="V61" s="65"/>
      <c r="W61" s="65"/>
      <c r="X61" s="66"/>
    </row>
    <row r="62" spans="2:24" hidden="1">
      <c r="B62" s="61" t="s">
        <v>8</v>
      </c>
      <c r="C62" s="62"/>
      <c r="D62" s="62"/>
      <c r="E62" s="62"/>
      <c r="F62" s="62"/>
      <c r="G62" s="62"/>
      <c r="H62" s="62"/>
      <c r="I62" s="62"/>
      <c r="J62" s="62"/>
      <c r="K62" s="62"/>
      <c r="L62" s="62"/>
      <c r="M62" s="62"/>
      <c r="N62" s="62"/>
      <c r="O62" s="62"/>
      <c r="P62" s="62"/>
      <c r="Q62" s="62"/>
      <c r="R62" s="62"/>
      <c r="S62" s="62"/>
      <c r="T62" s="62"/>
      <c r="U62" s="62"/>
      <c r="V62" s="62"/>
      <c r="W62" s="62"/>
      <c r="X62" s="63"/>
    </row>
    <row r="63" spans="2:24" hidden="1">
      <c r="B63" s="61" t="s">
        <v>129</v>
      </c>
      <c r="C63" s="62"/>
      <c r="D63" s="62"/>
      <c r="E63" s="62"/>
      <c r="F63" s="62"/>
      <c r="G63" s="62"/>
      <c r="H63" s="62"/>
      <c r="I63" s="62"/>
      <c r="J63" s="62"/>
      <c r="K63" s="62"/>
      <c r="L63" s="62"/>
      <c r="M63" s="62"/>
      <c r="N63" s="62"/>
      <c r="O63" s="62"/>
      <c r="P63" s="62"/>
      <c r="Q63" s="62"/>
      <c r="R63" s="62"/>
      <c r="S63" s="62"/>
      <c r="T63" s="62"/>
      <c r="U63" s="62"/>
      <c r="V63" s="62"/>
      <c r="W63" s="62"/>
      <c r="X63" s="63"/>
    </row>
    <row r="64" spans="2:24" hidden="1">
      <c r="B64" s="64" t="s">
        <v>9</v>
      </c>
      <c r="C64" s="65"/>
      <c r="D64" s="65"/>
      <c r="E64" s="65"/>
      <c r="F64" s="65"/>
      <c r="G64" s="65"/>
      <c r="H64" s="65"/>
      <c r="I64" s="65"/>
      <c r="J64" s="65"/>
      <c r="K64" s="65"/>
      <c r="L64" s="65"/>
      <c r="M64" s="65"/>
      <c r="N64" s="65"/>
      <c r="O64" s="65"/>
      <c r="P64" s="65"/>
      <c r="Q64" s="65"/>
      <c r="R64" s="65"/>
      <c r="S64" s="65"/>
      <c r="T64" s="65"/>
      <c r="U64" s="65"/>
      <c r="V64" s="65"/>
      <c r="W64" s="65"/>
      <c r="X64" s="66"/>
    </row>
    <row r="65" spans="2:45" ht="88.5" hidden="1" customHeight="1">
      <c r="B65" s="92" t="s">
        <v>48</v>
      </c>
      <c r="C65" s="93"/>
      <c r="D65" s="93"/>
      <c r="E65" s="93"/>
      <c r="F65" s="93"/>
      <c r="G65" s="93"/>
      <c r="H65" s="93"/>
      <c r="I65" s="93"/>
      <c r="J65" s="93"/>
      <c r="K65" s="93"/>
      <c r="L65" s="93"/>
      <c r="M65" s="93"/>
      <c r="N65" s="93"/>
      <c r="O65" s="93"/>
      <c r="P65" s="93"/>
      <c r="Q65" s="93"/>
      <c r="R65" s="93"/>
      <c r="S65" s="93"/>
      <c r="T65" s="93"/>
      <c r="U65" s="93"/>
      <c r="V65" s="93"/>
      <c r="W65" s="93"/>
      <c r="X65" s="93"/>
      <c r="Y65" s="93"/>
      <c r="Z65" s="93"/>
      <c r="AA65" s="93"/>
      <c r="AB65" s="93"/>
      <c r="AC65" s="93"/>
      <c r="AD65" s="93"/>
      <c r="AE65" s="93"/>
      <c r="AF65" s="93"/>
      <c r="AG65" s="93"/>
      <c r="AH65" s="93"/>
      <c r="AI65" s="93"/>
      <c r="AJ65" s="93"/>
      <c r="AK65" s="93"/>
      <c r="AL65" s="93"/>
      <c r="AM65" s="93"/>
      <c r="AN65" s="93"/>
      <c r="AO65" s="93"/>
      <c r="AP65" s="93"/>
      <c r="AQ65" s="93"/>
      <c r="AR65" s="93"/>
      <c r="AS65" s="93"/>
    </row>
    <row r="66" spans="2:45" ht="30" customHeight="1">
      <c r="B66" s="90" t="s">
        <v>2</v>
      </c>
      <c r="C66" s="91"/>
      <c r="D66" s="91"/>
      <c r="E66" s="91"/>
      <c r="F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91"/>
      <c r="AF66" s="91"/>
      <c r="AG66" s="91"/>
      <c r="AH66" s="91"/>
      <c r="AI66" s="91"/>
      <c r="AJ66" s="91"/>
      <c r="AK66" s="91"/>
      <c r="AL66" s="91"/>
      <c r="AM66" s="91"/>
      <c r="AN66" s="91"/>
      <c r="AO66" s="91"/>
      <c r="AP66" s="91"/>
      <c r="AQ66" s="91"/>
      <c r="AR66" s="91"/>
      <c r="AS66" s="91"/>
    </row>
    <row r="67" spans="2:45" ht="14.25" customHeight="1">
      <c r="B67" s="61" t="s">
        <v>3</v>
      </c>
      <c r="C67" s="62"/>
      <c r="D67" s="62"/>
      <c r="E67" s="62"/>
      <c r="F67" s="62"/>
      <c r="G67" s="62" t="s">
        <v>4</v>
      </c>
      <c r="H67" s="62"/>
      <c r="I67" s="62"/>
      <c r="J67" s="62"/>
      <c r="K67" s="62"/>
      <c r="L67" s="62"/>
      <c r="M67" s="62"/>
      <c r="N67" s="62"/>
      <c r="O67" s="62"/>
      <c r="P67" s="62" t="s">
        <v>5</v>
      </c>
      <c r="Q67" s="62"/>
      <c r="R67" s="62"/>
      <c r="S67" s="62"/>
      <c r="T67" s="62"/>
      <c r="U67" s="62"/>
      <c r="V67" s="62"/>
      <c r="W67" s="62"/>
      <c r="X67" s="63"/>
      <c r="Y67" s="97" t="s">
        <v>88</v>
      </c>
      <c r="Z67" s="98"/>
      <c r="AA67" s="98"/>
      <c r="AB67" s="98"/>
      <c r="AC67" s="98"/>
      <c r="AD67" s="98"/>
      <c r="AE67" s="99"/>
      <c r="AF67" s="100" t="s">
        <v>90</v>
      </c>
      <c r="AG67" s="101"/>
      <c r="AH67" s="101"/>
      <c r="AI67" s="102"/>
      <c r="AJ67" s="94" t="s">
        <v>91</v>
      </c>
      <c r="AK67" s="94" t="s">
        <v>92</v>
      </c>
      <c r="AL67" s="94" t="s">
        <v>93</v>
      </c>
      <c r="AM67" s="107" t="s">
        <v>94</v>
      </c>
      <c r="AN67" s="108"/>
      <c r="AO67" s="108"/>
      <c r="AP67" s="108"/>
      <c r="AQ67" s="108"/>
      <c r="AR67" s="108"/>
      <c r="AS67" s="109"/>
    </row>
    <row r="68" spans="2:45" ht="28.5" customHeight="1">
      <c r="B68" s="61" t="s">
        <v>8</v>
      </c>
      <c r="C68" s="62" t="s">
        <v>10</v>
      </c>
      <c r="D68" s="62" t="s">
        <v>11</v>
      </c>
      <c r="E68" s="5" t="s">
        <v>12</v>
      </c>
      <c r="F68" s="5" t="s">
        <v>13</v>
      </c>
      <c r="G68" s="62" t="s">
        <v>14</v>
      </c>
      <c r="H68" s="62" t="s">
        <v>15</v>
      </c>
      <c r="I68" s="62" t="s">
        <v>11</v>
      </c>
      <c r="J68" s="62" t="s">
        <v>12</v>
      </c>
      <c r="K68" s="62"/>
      <c r="L68" s="62" t="s">
        <v>16</v>
      </c>
      <c r="M68" s="62"/>
      <c r="N68" s="62"/>
      <c r="O68" s="62"/>
      <c r="P68" s="62" t="s">
        <v>17</v>
      </c>
      <c r="Q68" s="62" t="s">
        <v>15</v>
      </c>
      <c r="R68" s="62" t="s">
        <v>11</v>
      </c>
      <c r="S68" s="62" t="s">
        <v>12</v>
      </c>
      <c r="T68" s="62"/>
      <c r="U68" s="62" t="s">
        <v>16</v>
      </c>
      <c r="V68" s="62"/>
      <c r="W68" s="62"/>
      <c r="X68" s="63"/>
      <c r="Y68" s="103" t="s">
        <v>15</v>
      </c>
      <c r="Z68" s="103" t="s">
        <v>89</v>
      </c>
      <c r="AA68" s="103" t="s">
        <v>95</v>
      </c>
      <c r="AB68" s="103" t="s">
        <v>27</v>
      </c>
      <c r="AC68" s="103" t="s">
        <v>28</v>
      </c>
      <c r="AD68" s="103" t="s">
        <v>29</v>
      </c>
      <c r="AE68" s="103" t="s">
        <v>30</v>
      </c>
      <c r="AF68" s="94" t="s">
        <v>27</v>
      </c>
      <c r="AG68" s="94" t="s">
        <v>28</v>
      </c>
      <c r="AH68" s="94" t="s">
        <v>29</v>
      </c>
      <c r="AI68" s="94" t="s">
        <v>30</v>
      </c>
      <c r="AJ68" s="95"/>
      <c r="AK68" s="95"/>
      <c r="AL68" s="95"/>
      <c r="AM68" s="110"/>
      <c r="AN68" s="91"/>
      <c r="AO68" s="91"/>
      <c r="AP68" s="91"/>
      <c r="AQ68" s="91"/>
      <c r="AR68" s="91"/>
      <c r="AS68" s="111"/>
    </row>
    <row r="69" spans="2:45">
      <c r="B69" s="61"/>
      <c r="C69" s="62"/>
      <c r="D69" s="62"/>
      <c r="E69" s="5" t="s">
        <v>23</v>
      </c>
      <c r="F69" s="5" t="s">
        <v>24</v>
      </c>
      <c r="G69" s="62"/>
      <c r="H69" s="62"/>
      <c r="I69" s="62"/>
      <c r="J69" s="5" t="s">
        <v>25</v>
      </c>
      <c r="K69" s="5" t="s">
        <v>26</v>
      </c>
      <c r="L69" s="5" t="s">
        <v>27</v>
      </c>
      <c r="M69" s="5" t="s">
        <v>28</v>
      </c>
      <c r="N69" s="5" t="s">
        <v>29</v>
      </c>
      <c r="O69" s="5" t="s">
        <v>30</v>
      </c>
      <c r="P69" s="62"/>
      <c r="Q69" s="62"/>
      <c r="R69" s="62"/>
      <c r="S69" s="5" t="s">
        <v>25</v>
      </c>
      <c r="T69" s="5" t="s">
        <v>26</v>
      </c>
      <c r="U69" s="5" t="s">
        <v>27</v>
      </c>
      <c r="V69" s="5" t="s">
        <v>28</v>
      </c>
      <c r="W69" s="5" t="s">
        <v>29</v>
      </c>
      <c r="X69" s="7" t="s">
        <v>30</v>
      </c>
      <c r="Y69" s="104"/>
      <c r="Z69" s="104"/>
      <c r="AA69" s="104"/>
      <c r="AB69" s="104"/>
      <c r="AC69" s="104"/>
      <c r="AD69" s="104"/>
      <c r="AE69" s="104"/>
      <c r="AF69" s="96"/>
      <c r="AG69" s="96"/>
      <c r="AH69" s="96"/>
      <c r="AI69" s="96"/>
      <c r="AJ69" s="96"/>
      <c r="AK69" s="96"/>
      <c r="AL69" s="96"/>
      <c r="AM69" s="112"/>
      <c r="AN69" s="113"/>
      <c r="AO69" s="113"/>
      <c r="AP69" s="113"/>
      <c r="AQ69" s="113"/>
      <c r="AR69" s="113"/>
      <c r="AS69" s="114"/>
    </row>
    <row r="70" spans="2:45" ht="145.5" customHeight="1">
      <c r="B70" s="86" t="s">
        <v>31</v>
      </c>
      <c r="C70" s="170" t="s">
        <v>57</v>
      </c>
      <c r="D70" s="170" t="s">
        <v>58</v>
      </c>
      <c r="E70" s="170">
        <v>2023</v>
      </c>
      <c r="F70" s="171">
        <v>0.28599999999999998</v>
      </c>
      <c r="G70" s="86" t="s">
        <v>34</v>
      </c>
      <c r="H70" s="86" t="s">
        <v>183</v>
      </c>
      <c r="I70" s="86" t="s">
        <v>157</v>
      </c>
      <c r="J70" s="86">
        <v>2024</v>
      </c>
      <c r="K70" s="172">
        <v>0.97</v>
      </c>
      <c r="L70" s="172">
        <v>1</v>
      </c>
      <c r="M70" s="172">
        <v>1</v>
      </c>
      <c r="N70" s="172">
        <v>1</v>
      </c>
      <c r="O70" s="172">
        <v>1</v>
      </c>
      <c r="P70" s="86" t="s">
        <v>36</v>
      </c>
      <c r="Q70" s="86" t="s">
        <v>184</v>
      </c>
      <c r="R70" s="18" t="s">
        <v>171</v>
      </c>
      <c r="S70" s="18" t="s">
        <v>35</v>
      </c>
      <c r="T70" s="18" t="s">
        <v>35</v>
      </c>
      <c r="U70" s="173">
        <v>0.95</v>
      </c>
      <c r="V70" s="173">
        <v>0.95</v>
      </c>
      <c r="W70" s="173">
        <v>0.95</v>
      </c>
      <c r="X70" s="173">
        <v>0.95</v>
      </c>
      <c r="Y70" s="57" t="s">
        <v>187</v>
      </c>
      <c r="Z70" s="57" t="s">
        <v>182</v>
      </c>
      <c r="AA70" s="16" t="s">
        <v>149</v>
      </c>
      <c r="AB70" s="16">
        <v>0.98</v>
      </c>
      <c r="AC70" s="16">
        <v>0.98</v>
      </c>
      <c r="AD70" s="16">
        <v>0.99</v>
      </c>
      <c r="AE70" s="16">
        <v>0.99</v>
      </c>
      <c r="AF70" s="59">
        <f>((298515694.598332/10)*8)*1.05</f>
        <v>250753183.46259886</v>
      </c>
      <c r="AG70" s="59">
        <f>+AF70*1.05</f>
        <v>263290842.63572881</v>
      </c>
      <c r="AH70" s="59">
        <f>+AG70*1.05</f>
        <v>276455384.76751524</v>
      </c>
      <c r="AI70" s="59">
        <f>+AH70*1.05</f>
        <v>290278154.00589103</v>
      </c>
      <c r="AJ70" s="57" t="s">
        <v>102</v>
      </c>
      <c r="AK70" s="57" t="s">
        <v>114</v>
      </c>
      <c r="AL70" s="57" t="s">
        <v>115</v>
      </c>
      <c r="AM70" s="86" t="s">
        <v>140</v>
      </c>
      <c r="AN70" s="86"/>
      <c r="AO70" s="86"/>
      <c r="AP70" s="86"/>
      <c r="AQ70" s="86"/>
      <c r="AR70" s="86"/>
      <c r="AS70" s="86"/>
    </row>
    <row r="71" spans="2:45" ht="293.25" customHeight="1">
      <c r="B71" s="86"/>
      <c r="C71" s="170"/>
      <c r="D71" s="170"/>
      <c r="E71" s="170"/>
      <c r="F71" s="171"/>
      <c r="G71" s="86"/>
      <c r="H71" s="86"/>
      <c r="I71" s="86"/>
      <c r="J71" s="86"/>
      <c r="K71" s="172"/>
      <c r="L71" s="172"/>
      <c r="M71" s="172"/>
      <c r="N71" s="172"/>
      <c r="O71" s="172"/>
      <c r="P71" s="86"/>
      <c r="Q71" s="86"/>
      <c r="R71" s="58" t="s">
        <v>180</v>
      </c>
      <c r="S71" s="18" t="s">
        <v>35</v>
      </c>
      <c r="T71" s="18" t="s">
        <v>35</v>
      </c>
      <c r="U71" s="173">
        <v>0.01</v>
      </c>
      <c r="V71" s="173">
        <v>0.01</v>
      </c>
      <c r="W71" s="173">
        <v>0.01</v>
      </c>
      <c r="X71" s="173">
        <v>0.01</v>
      </c>
      <c r="Y71" s="57" t="s">
        <v>188</v>
      </c>
      <c r="Z71" s="57" t="s">
        <v>189</v>
      </c>
      <c r="AA71" s="57" t="s">
        <v>148</v>
      </c>
      <c r="AB71" s="57">
        <v>40</v>
      </c>
      <c r="AC71" s="57">
        <v>40</v>
      </c>
      <c r="AD71" s="57">
        <v>40</v>
      </c>
      <c r="AE71" s="57">
        <v>40</v>
      </c>
      <c r="AF71" s="59">
        <f>((298515694.598332/10)*1)*1.05</f>
        <v>31344147.932824858</v>
      </c>
      <c r="AG71" s="59">
        <f t="shared" ref="AG71:AI71" si="0">+AF71*1.05</f>
        <v>32911355.329466101</v>
      </c>
      <c r="AH71" s="59">
        <f t="shared" si="0"/>
        <v>34556923.095939405</v>
      </c>
      <c r="AI71" s="59">
        <f t="shared" si="0"/>
        <v>36284769.250736378</v>
      </c>
      <c r="AJ71" s="57" t="s">
        <v>103</v>
      </c>
      <c r="AK71" s="57" t="s">
        <v>114</v>
      </c>
      <c r="AL71" s="57" t="s">
        <v>115</v>
      </c>
      <c r="AM71" s="86" t="s">
        <v>140</v>
      </c>
      <c r="AN71" s="86"/>
      <c r="AO71" s="86"/>
      <c r="AP71" s="86"/>
      <c r="AQ71" s="86"/>
      <c r="AR71" s="86"/>
      <c r="AS71" s="86"/>
    </row>
    <row r="72" spans="2:45" ht="139.5" customHeight="1">
      <c r="B72" s="86"/>
      <c r="C72" s="170"/>
      <c r="D72" s="170"/>
      <c r="E72" s="170"/>
      <c r="F72" s="171"/>
      <c r="G72" s="86"/>
      <c r="H72" s="86"/>
      <c r="I72" s="86"/>
      <c r="J72" s="86"/>
      <c r="K72" s="172"/>
      <c r="L72" s="172"/>
      <c r="M72" s="172"/>
      <c r="N72" s="172"/>
      <c r="O72" s="172"/>
      <c r="P72" s="86"/>
      <c r="Q72" s="86"/>
      <c r="R72" s="83" t="s">
        <v>181</v>
      </c>
      <c r="S72" s="87" t="s">
        <v>35</v>
      </c>
      <c r="T72" s="87" t="s">
        <v>35</v>
      </c>
      <c r="U72" s="174">
        <v>0.01</v>
      </c>
      <c r="V72" s="174">
        <v>0.01</v>
      </c>
      <c r="W72" s="174">
        <v>0.01</v>
      </c>
      <c r="X72" s="174">
        <v>0.01</v>
      </c>
      <c r="Y72" s="60" t="s">
        <v>190</v>
      </c>
      <c r="Z72" s="60" t="s">
        <v>191</v>
      </c>
      <c r="AA72" s="19" t="s">
        <v>144</v>
      </c>
      <c r="AB72" s="19">
        <v>16</v>
      </c>
      <c r="AC72" s="19">
        <v>32</v>
      </c>
      <c r="AD72" s="19">
        <v>0</v>
      </c>
      <c r="AE72" s="19">
        <v>0</v>
      </c>
      <c r="AF72" s="20">
        <v>1000000</v>
      </c>
      <c r="AG72" s="20">
        <v>1000000</v>
      </c>
      <c r="AH72" s="20">
        <v>0</v>
      </c>
      <c r="AI72" s="20">
        <v>0</v>
      </c>
      <c r="AJ72" s="60" t="s">
        <v>138</v>
      </c>
      <c r="AK72" s="60" t="s">
        <v>131</v>
      </c>
      <c r="AL72" s="60" t="s">
        <v>137</v>
      </c>
      <c r="AM72" s="86" t="s">
        <v>140</v>
      </c>
      <c r="AN72" s="86"/>
      <c r="AO72" s="86"/>
      <c r="AP72" s="86"/>
      <c r="AQ72" s="86"/>
      <c r="AR72" s="86"/>
      <c r="AS72" s="86"/>
    </row>
    <row r="73" spans="2:45" ht="254.25" customHeight="1">
      <c r="B73" s="86"/>
      <c r="C73" s="170"/>
      <c r="D73" s="170"/>
      <c r="E73" s="170"/>
      <c r="F73" s="171"/>
      <c r="G73" s="86"/>
      <c r="H73" s="86"/>
      <c r="I73" s="86"/>
      <c r="J73" s="86"/>
      <c r="K73" s="172"/>
      <c r="L73" s="172"/>
      <c r="M73" s="172"/>
      <c r="N73" s="172"/>
      <c r="O73" s="172"/>
      <c r="P73" s="86"/>
      <c r="Q73" s="86"/>
      <c r="R73" s="84"/>
      <c r="S73" s="175"/>
      <c r="T73" s="175"/>
      <c r="U73" s="176"/>
      <c r="V73" s="176"/>
      <c r="W73" s="176"/>
      <c r="X73" s="176"/>
      <c r="Y73" s="87" t="s">
        <v>399</v>
      </c>
      <c r="Z73" s="60" t="s">
        <v>400</v>
      </c>
      <c r="AA73" s="19" t="s">
        <v>401</v>
      </c>
      <c r="AB73" s="165">
        <v>1</v>
      </c>
      <c r="AC73" s="165">
        <v>0</v>
      </c>
      <c r="AD73" s="165">
        <v>0</v>
      </c>
      <c r="AE73" s="165">
        <v>0</v>
      </c>
      <c r="AF73" s="20">
        <v>25000</v>
      </c>
      <c r="AG73" s="20">
        <v>0</v>
      </c>
      <c r="AH73" s="20">
        <v>0</v>
      </c>
      <c r="AI73" s="20">
        <v>0</v>
      </c>
      <c r="AJ73" s="60" t="s">
        <v>402</v>
      </c>
      <c r="AK73" s="60" t="s">
        <v>403</v>
      </c>
      <c r="AL73" s="60" t="s">
        <v>404</v>
      </c>
      <c r="AM73" s="86" t="s">
        <v>140</v>
      </c>
      <c r="AN73" s="86"/>
      <c r="AO73" s="86"/>
      <c r="AP73" s="86"/>
      <c r="AQ73" s="86"/>
      <c r="AR73" s="86"/>
      <c r="AS73" s="86"/>
    </row>
    <row r="74" spans="2:45" ht="237.75" customHeight="1">
      <c r="B74" s="86"/>
      <c r="C74" s="170"/>
      <c r="D74" s="170"/>
      <c r="E74" s="170"/>
      <c r="F74" s="171"/>
      <c r="G74" s="86"/>
      <c r="H74" s="86"/>
      <c r="I74" s="86"/>
      <c r="J74" s="86"/>
      <c r="K74" s="172"/>
      <c r="L74" s="172"/>
      <c r="M74" s="172"/>
      <c r="N74" s="172"/>
      <c r="O74" s="172"/>
      <c r="P74" s="86"/>
      <c r="Q74" s="86"/>
      <c r="R74" s="85"/>
      <c r="S74" s="88"/>
      <c r="T74" s="88"/>
      <c r="U74" s="177"/>
      <c r="V74" s="177"/>
      <c r="W74" s="177"/>
      <c r="X74" s="177"/>
      <c r="Y74" s="88"/>
      <c r="Z74" s="60" t="s">
        <v>414</v>
      </c>
      <c r="AA74" s="19" t="s">
        <v>415</v>
      </c>
      <c r="AB74" s="19">
        <v>1</v>
      </c>
      <c r="AC74" s="19">
        <v>3</v>
      </c>
      <c r="AD74" s="19">
        <v>6</v>
      </c>
      <c r="AE74" s="19">
        <v>10</v>
      </c>
      <c r="AF74" s="20">
        <v>100000</v>
      </c>
      <c r="AG74" s="20">
        <v>500000</v>
      </c>
      <c r="AH74" s="20">
        <v>2000000</v>
      </c>
      <c r="AI74" s="20">
        <v>5000000</v>
      </c>
      <c r="AJ74" s="60" t="s">
        <v>138</v>
      </c>
      <c r="AK74" s="60" t="s">
        <v>403</v>
      </c>
      <c r="AL74" s="60" t="s">
        <v>404</v>
      </c>
      <c r="AM74" s="86" t="s">
        <v>140</v>
      </c>
      <c r="AN74" s="86"/>
      <c r="AO74" s="86"/>
      <c r="AP74" s="86"/>
      <c r="AQ74" s="86"/>
      <c r="AR74" s="86"/>
      <c r="AS74" s="86"/>
    </row>
    <row r="75" spans="2:45" ht="130.5" customHeight="1">
      <c r="B75" s="86"/>
      <c r="C75" s="170"/>
      <c r="D75" s="170"/>
      <c r="E75" s="170"/>
      <c r="F75" s="171"/>
      <c r="G75" s="86"/>
      <c r="H75" s="86"/>
      <c r="I75" s="86"/>
      <c r="J75" s="86"/>
      <c r="K75" s="172"/>
      <c r="L75" s="172"/>
      <c r="M75" s="172"/>
      <c r="N75" s="172"/>
      <c r="O75" s="172"/>
      <c r="P75" s="86" t="s">
        <v>41</v>
      </c>
      <c r="Q75" s="86" t="s">
        <v>185</v>
      </c>
      <c r="R75" s="86" t="s">
        <v>179</v>
      </c>
      <c r="S75" s="86" t="s">
        <v>35</v>
      </c>
      <c r="T75" s="86" t="s">
        <v>35</v>
      </c>
      <c r="U75" s="86">
        <v>0.95</v>
      </c>
      <c r="V75" s="86">
        <v>0.95</v>
      </c>
      <c r="W75" s="86">
        <v>0.95</v>
      </c>
      <c r="X75" s="86">
        <v>0.95</v>
      </c>
      <c r="Y75" s="57" t="s">
        <v>405</v>
      </c>
      <c r="Z75" s="57" t="s">
        <v>416</v>
      </c>
      <c r="AA75" s="57" t="s">
        <v>150</v>
      </c>
      <c r="AB75" s="57">
        <v>1</v>
      </c>
      <c r="AC75" s="57">
        <v>1</v>
      </c>
      <c r="AD75" s="57">
        <v>2</v>
      </c>
      <c r="AE75" s="57">
        <v>1</v>
      </c>
      <c r="AF75" s="166">
        <v>250000</v>
      </c>
      <c r="AG75" s="166">
        <f>+AF75*1.05</f>
        <v>262500</v>
      </c>
      <c r="AH75" s="166">
        <f>+AG75*1.5</f>
        <v>393750</v>
      </c>
      <c r="AI75" s="166">
        <f t="shared" ref="AI75" si="1">+AH75*1.05</f>
        <v>413437.5</v>
      </c>
      <c r="AJ75" s="57" t="s">
        <v>153</v>
      </c>
      <c r="AK75" s="57" t="s">
        <v>105</v>
      </c>
      <c r="AL75" s="57" t="s">
        <v>154</v>
      </c>
      <c r="AM75" s="167" t="s">
        <v>119</v>
      </c>
      <c r="AN75" s="168"/>
      <c r="AO75" s="168"/>
      <c r="AP75" s="168"/>
      <c r="AQ75" s="168"/>
      <c r="AR75" s="168"/>
      <c r="AS75" s="169"/>
    </row>
    <row r="76" spans="2:45" ht="112.5" customHeight="1">
      <c r="B76" s="86"/>
      <c r="C76" s="170"/>
      <c r="D76" s="170"/>
      <c r="E76" s="170"/>
      <c r="F76" s="171"/>
      <c r="G76" s="86"/>
      <c r="H76" s="86"/>
      <c r="I76" s="86"/>
      <c r="J76" s="86"/>
      <c r="K76" s="172"/>
      <c r="L76" s="172"/>
      <c r="M76" s="172"/>
      <c r="N76" s="172"/>
      <c r="O76" s="172"/>
      <c r="P76" s="86"/>
      <c r="Q76" s="86"/>
      <c r="R76" s="86"/>
      <c r="S76" s="86"/>
      <c r="T76" s="86"/>
      <c r="U76" s="86"/>
      <c r="V76" s="86"/>
      <c r="W76" s="86"/>
      <c r="X76" s="86"/>
      <c r="Y76" s="86" t="s">
        <v>413</v>
      </c>
      <c r="Z76" s="21" t="s">
        <v>406</v>
      </c>
      <c r="AA76" s="57" t="s">
        <v>170</v>
      </c>
      <c r="AB76" s="57">
        <v>10</v>
      </c>
      <c r="AC76" s="57">
        <v>10</v>
      </c>
      <c r="AD76" s="57">
        <v>10</v>
      </c>
      <c r="AE76" s="57">
        <v>10</v>
      </c>
      <c r="AF76" s="178">
        <v>2000000</v>
      </c>
      <c r="AG76" s="178">
        <v>2100000</v>
      </c>
      <c r="AH76" s="178">
        <v>2210000</v>
      </c>
      <c r="AI76" s="178">
        <v>2320000</v>
      </c>
      <c r="AJ76" s="87" t="s">
        <v>173</v>
      </c>
      <c r="AK76" s="87" t="s">
        <v>111</v>
      </c>
      <c r="AL76" s="87" t="s">
        <v>109</v>
      </c>
      <c r="AM76" s="179" t="s">
        <v>174</v>
      </c>
      <c r="AN76" s="180"/>
      <c r="AO76" s="180"/>
      <c r="AP76" s="180"/>
      <c r="AQ76" s="180"/>
      <c r="AR76" s="180"/>
      <c r="AS76" s="181"/>
    </row>
    <row r="77" spans="2:45" ht="112.5" customHeight="1">
      <c r="B77" s="86" t="s">
        <v>31</v>
      </c>
      <c r="C77" s="170" t="s">
        <v>63</v>
      </c>
      <c r="D77" s="170" t="s">
        <v>67</v>
      </c>
      <c r="E77" s="170">
        <v>2022</v>
      </c>
      <c r="F77" s="182">
        <v>0.38</v>
      </c>
      <c r="G77" s="86"/>
      <c r="H77" s="86"/>
      <c r="I77" s="86"/>
      <c r="J77" s="86"/>
      <c r="K77" s="172"/>
      <c r="L77" s="172"/>
      <c r="M77" s="172"/>
      <c r="N77" s="172"/>
      <c r="O77" s="172"/>
      <c r="P77" s="86"/>
      <c r="Q77" s="86"/>
      <c r="R77" s="86"/>
      <c r="S77" s="86"/>
      <c r="T77" s="86"/>
      <c r="U77" s="86"/>
      <c r="V77" s="86"/>
      <c r="W77" s="86"/>
      <c r="X77" s="86"/>
      <c r="Y77" s="86"/>
      <c r="Z77" s="57" t="s">
        <v>407</v>
      </c>
      <c r="AA77" s="57" t="s">
        <v>146</v>
      </c>
      <c r="AB77" s="57">
        <v>2</v>
      </c>
      <c r="AC77" s="57">
        <v>2</v>
      </c>
      <c r="AD77" s="57">
        <v>2</v>
      </c>
      <c r="AE77" s="57">
        <v>1</v>
      </c>
      <c r="AF77" s="183"/>
      <c r="AG77" s="183"/>
      <c r="AH77" s="183"/>
      <c r="AI77" s="183"/>
      <c r="AJ77" s="175"/>
      <c r="AK77" s="175"/>
      <c r="AL77" s="175"/>
      <c r="AM77" s="184"/>
      <c r="AN77" s="185"/>
      <c r="AO77" s="185"/>
      <c r="AP77" s="185"/>
      <c r="AQ77" s="185"/>
      <c r="AR77" s="185"/>
      <c r="AS77" s="186"/>
    </row>
    <row r="78" spans="2:45" ht="112.5" customHeight="1">
      <c r="B78" s="86"/>
      <c r="C78" s="170"/>
      <c r="D78" s="170"/>
      <c r="E78" s="170"/>
      <c r="F78" s="182"/>
      <c r="G78" s="86"/>
      <c r="H78" s="86"/>
      <c r="I78" s="86"/>
      <c r="J78" s="86"/>
      <c r="K78" s="172"/>
      <c r="L78" s="172"/>
      <c r="M78" s="172"/>
      <c r="N78" s="172"/>
      <c r="O78" s="172"/>
      <c r="P78" s="86"/>
      <c r="Q78" s="86"/>
      <c r="R78" s="86"/>
      <c r="S78" s="86"/>
      <c r="T78" s="86"/>
      <c r="U78" s="86"/>
      <c r="V78" s="86"/>
      <c r="W78" s="86"/>
      <c r="X78" s="86"/>
      <c r="Y78" s="86"/>
      <c r="Z78" s="57" t="s">
        <v>408</v>
      </c>
      <c r="AA78" s="57" t="s">
        <v>151</v>
      </c>
      <c r="AB78" s="57">
        <v>2</v>
      </c>
      <c r="AC78" s="57">
        <v>3</v>
      </c>
      <c r="AD78" s="57">
        <v>4</v>
      </c>
      <c r="AE78" s="57">
        <v>3</v>
      </c>
      <c r="AF78" s="183"/>
      <c r="AG78" s="183"/>
      <c r="AH78" s="183"/>
      <c r="AI78" s="183"/>
      <c r="AJ78" s="175"/>
      <c r="AK78" s="175"/>
      <c r="AL78" s="175"/>
      <c r="AM78" s="184"/>
      <c r="AN78" s="185"/>
      <c r="AO78" s="185"/>
      <c r="AP78" s="185"/>
      <c r="AQ78" s="185"/>
      <c r="AR78" s="185"/>
      <c r="AS78" s="186"/>
    </row>
    <row r="79" spans="2:45" ht="112.5" customHeight="1">
      <c r="B79" s="18" t="s">
        <v>31</v>
      </c>
      <c r="C79" s="187" t="s">
        <v>63</v>
      </c>
      <c r="D79" s="187" t="s">
        <v>64</v>
      </c>
      <c r="E79" s="187">
        <v>2022</v>
      </c>
      <c r="F79" s="188" t="s">
        <v>175</v>
      </c>
      <c r="G79" s="86"/>
      <c r="H79" s="86"/>
      <c r="I79" s="86"/>
      <c r="J79" s="86"/>
      <c r="K79" s="172"/>
      <c r="L79" s="172"/>
      <c r="M79" s="172"/>
      <c r="N79" s="172"/>
      <c r="O79" s="172"/>
      <c r="P79" s="86"/>
      <c r="Q79" s="86"/>
      <c r="R79" s="86"/>
      <c r="S79" s="86"/>
      <c r="T79" s="86"/>
      <c r="U79" s="86"/>
      <c r="V79" s="86"/>
      <c r="W79" s="86"/>
      <c r="X79" s="86"/>
      <c r="Y79" s="86"/>
      <c r="Z79" s="57" t="s">
        <v>409</v>
      </c>
      <c r="AA79" s="57" t="s">
        <v>152</v>
      </c>
      <c r="AB79" s="57">
        <v>1</v>
      </c>
      <c r="AC79" s="57">
        <v>2</v>
      </c>
      <c r="AD79" s="57">
        <v>3</v>
      </c>
      <c r="AE79" s="57">
        <v>3</v>
      </c>
      <c r="AF79" s="189"/>
      <c r="AG79" s="189"/>
      <c r="AH79" s="189"/>
      <c r="AI79" s="189"/>
      <c r="AJ79" s="88"/>
      <c r="AK79" s="88"/>
      <c r="AL79" s="88"/>
      <c r="AM79" s="190"/>
      <c r="AN79" s="191"/>
      <c r="AO79" s="191"/>
      <c r="AP79" s="191"/>
      <c r="AQ79" s="191"/>
      <c r="AR79" s="191"/>
      <c r="AS79" s="192"/>
    </row>
    <row r="80" spans="2:45" ht="93" customHeight="1">
      <c r="B80" s="86" t="s">
        <v>128</v>
      </c>
      <c r="C80" s="170" t="s">
        <v>49</v>
      </c>
      <c r="D80" s="170" t="s">
        <v>50</v>
      </c>
      <c r="E80" s="170">
        <v>2023</v>
      </c>
      <c r="F80" s="193" t="s">
        <v>172</v>
      </c>
      <c r="G80" s="86"/>
      <c r="H80" s="86"/>
      <c r="I80" s="86"/>
      <c r="J80" s="86"/>
      <c r="K80" s="172"/>
      <c r="L80" s="172"/>
      <c r="M80" s="172"/>
      <c r="N80" s="172"/>
      <c r="O80" s="172"/>
      <c r="P80" s="86"/>
      <c r="Q80" s="86"/>
      <c r="R80" s="86"/>
      <c r="S80" s="86"/>
      <c r="T80" s="86"/>
      <c r="U80" s="86"/>
      <c r="V80" s="86"/>
      <c r="W80" s="86"/>
      <c r="X80" s="86"/>
      <c r="Y80" s="86" t="s">
        <v>412</v>
      </c>
      <c r="Z80" s="57" t="s">
        <v>410</v>
      </c>
      <c r="AA80" s="57" t="s">
        <v>145</v>
      </c>
      <c r="AB80" s="57">
        <v>50</v>
      </c>
      <c r="AC80" s="57">
        <v>60</v>
      </c>
      <c r="AD80" s="57">
        <v>70</v>
      </c>
      <c r="AE80" s="57">
        <v>80</v>
      </c>
      <c r="AF80" s="89">
        <f>+(4526150.48930769)/6</f>
        <v>754358.41488461511</v>
      </c>
      <c r="AG80" s="89">
        <f>+AF80*1.05</f>
        <v>792076.33562884585</v>
      </c>
      <c r="AH80" s="89">
        <f>+AG80*1.05</f>
        <v>831680.15241028822</v>
      </c>
      <c r="AI80" s="89">
        <f>+AH80*1.05</f>
        <v>873264.16003080271</v>
      </c>
      <c r="AJ80" s="86" t="s">
        <v>97</v>
      </c>
      <c r="AK80" s="86" t="s">
        <v>105</v>
      </c>
      <c r="AL80" s="86" t="s">
        <v>107</v>
      </c>
      <c r="AM80" s="86" t="s">
        <v>117</v>
      </c>
      <c r="AN80" s="86"/>
      <c r="AO80" s="86"/>
      <c r="AP80" s="86"/>
      <c r="AQ80" s="86"/>
      <c r="AR80" s="86"/>
      <c r="AS80" s="86"/>
    </row>
    <row r="81" spans="2:45" ht="99.75" customHeight="1">
      <c r="B81" s="86"/>
      <c r="C81" s="170"/>
      <c r="D81" s="170"/>
      <c r="E81" s="170"/>
      <c r="F81" s="193"/>
      <c r="G81" s="86"/>
      <c r="H81" s="86"/>
      <c r="I81" s="86"/>
      <c r="J81" s="86"/>
      <c r="K81" s="172"/>
      <c r="L81" s="172"/>
      <c r="M81" s="172"/>
      <c r="N81" s="172"/>
      <c r="O81" s="172"/>
      <c r="P81" s="86"/>
      <c r="Q81" s="86"/>
      <c r="R81" s="86"/>
      <c r="S81" s="86"/>
      <c r="T81" s="86"/>
      <c r="U81" s="86"/>
      <c r="V81" s="86"/>
      <c r="W81" s="86"/>
      <c r="X81" s="86"/>
      <c r="Y81" s="86"/>
      <c r="Z81" s="57" t="s">
        <v>411</v>
      </c>
      <c r="AA81" s="57" t="s">
        <v>147</v>
      </c>
      <c r="AB81" s="57">
        <v>0</v>
      </c>
      <c r="AC81" s="57">
        <v>1</v>
      </c>
      <c r="AD81" s="57">
        <v>0</v>
      </c>
      <c r="AE81" s="57">
        <v>1</v>
      </c>
      <c r="AF81" s="89"/>
      <c r="AG81" s="89"/>
      <c r="AH81" s="89"/>
      <c r="AI81" s="89"/>
      <c r="AJ81" s="86"/>
      <c r="AK81" s="86"/>
      <c r="AL81" s="86"/>
      <c r="AM81" s="86"/>
      <c r="AN81" s="86"/>
      <c r="AO81" s="86"/>
      <c r="AP81" s="86"/>
      <c r="AQ81" s="86"/>
      <c r="AR81" s="86"/>
      <c r="AS81" s="86"/>
    </row>
    <row r="82" spans="2:45" ht="141.75" customHeight="1">
      <c r="B82" s="87" t="s">
        <v>31</v>
      </c>
      <c r="C82" s="194" t="s">
        <v>57</v>
      </c>
      <c r="D82" s="194" t="s">
        <v>73</v>
      </c>
      <c r="E82" s="194">
        <v>2022</v>
      </c>
      <c r="F82" s="195">
        <v>0.44600000000000001</v>
      </c>
      <c r="G82" s="86"/>
      <c r="H82" s="86"/>
      <c r="I82" s="86"/>
      <c r="J82" s="86"/>
      <c r="K82" s="172"/>
      <c r="L82" s="172"/>
      <c r="M82" s="172"/>
      <c r="N82" s="172"/>
      <c r="O82" s="172"/>
      <c r="P82" s="86"/>
      <c r="Q82" s="86"/>
      <c r="R82" s="86"/>
      <c r="S82" s="86"/>
      <c r="T82" s="86"/>
      <c r="U82" s="86"/>
      <c r="V82" s="86"/>
      <c r="W82" s="86"/>
      <c r="X82" s="86"/>
      <c r="Y82" s="86" t="s">
        <v>420</v>
      </c>
      <c r="Z82" s="57" t="s">
        <v>418</v>
      </c>
      <c r="AA82" s="57" t="s">
        <v>156</v>
      </c>
      <c r="AB82" s="57">
        <v>15</v>
      </c>
      <c r="AC82" s="57">
        <v>20</v>
      </c>
      <c r="AD82" s="57">
        <v>25</v>
      </c>
      <c r="AE82" s="57">
        <v>30</v>
      </c>
      <c r="AF82" s="89">
        <f>+(4052992.10437909)*1.05</f>
        <v>4255641.7095980449</v>
      </c>
      <c r="AG82" s="89">
        <f>+AF82*1.05</f>
        <v>4468423.795077947</v>
      </c>
      <c r="AH82" s="89">
        <f>+AG82*1.05</f>
        <v>4691844.9848318445</v>
      </c>
      <c r="AI82" s="89">
        <f>+AH82*1.05</f>
        <v>4926437.2340734368</v>
      </c>
      <c r="AJ82" s="86" t="s">
        <v>100</v>
      </c>
      <c r="AK82" s="86" t="s">
        <v>108</v>
      </c>
      <c r="AL82" s="86" t="s">
        <v>109</v>
      </c>
      <c r="AM82" s="86" t="s">
        <v>118</v>
      </c>
      <c r="AN82" s="86"/>
      <c r="AO82" s="86"/>
      <c r="AP82" s="86"/>
      <c r="AQ82" s="86"/>
      <c r="AR82" s="86"/>
      <c r="AS82" s="86"/>
    </row>
    <row r="83" spans="2:45" ht="141.75" customHeight="1">
      <c r="B83" s="175"/>
      <c r="C83" s="196"/>
      <c r="D83" s="196"/>
      <c r="E83" s="196"/>
      <c r="F83" s="197"/>
      <c r="G83" s="86"/>
      <c r="H83" s="86"/>
      <c r="I83" s="86"/>
      <c r="J83" s="86"/>
      <c r="K83" s="172"/>
      <c r="L83" s="172"/>
      <c r="M83" s="172"/>
      <c r="N83" s="172"/>
      <c r="O83" s="172"/>
      <c r="P83" s="86"/>
      <c r="Q83" s="86"/>
      <c r="R83" s="86"/>
      <c r="S83" s="86"/>
      <c r="T83" s="86"/>
      <c r="U83" s="86"/>
      <c r="V83" s="86"/>
      <c r="W83" s="86"/>
      <c r="X83" s="86"/>
      <c r="Y83" s="86"/>
      <c r="Z83" s="57" t="s">
        <v>419</v>
      </c>
      <c r="AA83" s="57" t="s">
        <v>155</v>
      </c>
      <c r="AB83" s="57">
        <v>20</v>
      </c>
      <c r="AC83" s="57">
        <v>25</v>
      </c>
      <c r="AD83" s="57">
        <v>35</v>
      </c>
      <c r="AE83" s="57">
        <v>40</v>
      </c>
      <c r="AF83" s="89"/>
      <c r="AG83" s="89"/>
      <c r="AH83" s="89"/>
      <c r="AI83" s="89"/>
      <c r="AJ83" s="86"/>
      <c r="AK83" s="86"/>
      <c r="AL83" s="86"/>
      <c r="AM83" s="86"/>
      <c r="AN83" s="86"/>
      <c r="AO83" s="86"/>
      <c r="AP83" s="86"/>
      <c r="AQ83" s="86"/>
      <c r="AR83" s="86"/>
      <c r="AS83" s="86"/>
    </row>
    <row r="84" spans="2:45" ht="164.25" customHeight="1">
      <c r="B84" s="175"/>
      <c r="C84" s="196"/>
      <c r="D84" s="196"/>
      <c r="E84" s="196"/>
      <c r="F84" s="197"/>
      <c r="G84" s="86"/>
      <c r="H84" s="86"/>
      <c r="I84" s="86"/>
      <c r="J84" s="86"/>
      <c r="K84" s="172"/>
      <c r="L84" s="172"/>
      <c r="M84" s="172"/>
      <c r="N84" s="172"/>
      <c r="O84" s="172"/>
      <c r="P84" s="86"/>
      <c r="Q84" s="86"/>
      <c r="R84" s="86"/>
      <c r="S84" s="86"/>
      <c r="T84" s="86"/>
      <c r="U84" s="86"/>
      <c r="V84" s="86"/>
      <c r="W84" s="86"/>
      <c r="X84" s="86"/>
      <c r="Y84" s="57" t="s">
        <v>421</v>
      </c>
      <c r="Z84" s="57" t="s">
        <v>422</v>
      </c>
      <c r="AA84" s="57" t="s">
        <v>158</v>
      </c>
      <c r="AB84" s="16">
        <v>0.75</v>
      </c>
      <c r="AC84" s="16">
        <v>1</v>
      </c>
      <c r="AD84" s="16">
        <v>0</v>
      </c>
      <c r="AE84" s="16">
        <v>0</v>
      </c>
      <c r="AF84" s="59">
        <f>+(1356240)*63</f>
        <v>85443120</v>
      </c>
      <c r="AG84" s="59">
        <f>+((320000)*65)*1.05</f>
        <v>21840000</v>
      </c>
      <c r="AH84" s="59">
        <f>+AG84*1.05</f>
        <v>22932000</v>
      </c>
      <c r="AI84" s="59">
        <f>+AH84*1.05</f>
        <v>24078600</v>
      </c>
      <c r="AJ84" s="57" t="s">
        <v>99</v>
      </c>
      <c r="AK84" s="57" t="s">
        <v>108</v>
      </c>
      <c r="AL84" s="57" t="s">
        <v>110</v>
      </c>
      <c r="AM84" s="86" t="s">
        <v>118</v>
      </c>
      <c r="AN84" s="86"/>
      <c r="AO84" s="86"/>
      <c r="AP84" s="86"/>
      <c r="AQ84" s="86"/>
      <c r="AR84" s="86"/>
      <c r="AS84" s="86"/>
    </row>
    <row r="85" spans="2:45" ht="177.75" customHeight="1">
      <c r="B85" s="175"/>
      <c r="C85" s="196"/>
      <c r="D85" s="196"/>
      <c r="E85" s="196"/>
      <c r="F85" s="197"/>
      <c r="G85" s="86"/>
      <c r="H85" s="86"/>
      <c r="I85" s="86"/>
      <c r="J85" s="86"/>
      <c r="K85" s="172"/>
      <c r="L85" s="172"/>
      <c r="M85" s="172"/>
      <c r="N85" s="172"/>
      <c r="O85" s="172"/>
      <c r="P85" s="86"/>
      <c r="Q85" s="86"/>
      <c r="R85" s="86"/>
      <c r="S85" s="86"/>
      <c r="T85" s="86"/>
      <c r="U85" s="86"/>
      <c r="V85" s="86"/>
      <c r="W85" s="86"/>
      <c r="X85" s="86"/>
      <c r="Y85" s="57" t="s">
        <v>424</v>
      </c>
      <c r="Z85" s="57" t="s">
        <v>423</v>
      </c>
      <c r="AA85" s="57" t="s">
        <v>159</v>
      </c>
      <c r="AB85" s="16">
        <v>0.5</v>
      </c>
      <c r="AC85" s="16">
        <v>0.5</v>
      </c>
      <c r="AD85" s="16">
        <v>0</v>
      </c>
      <c r="AE85" s="16">
        <v>0</v>
      </c>
      <c r="AF85" s="59">
        <f>50000*60</f>
        <v>3000000</v>
      </c>
      <c r="AG85" s="59">
        <f>50000*60</f>
        <v>3000000</v>
      </c>
      <c r="AH85" s="59">
        <v>0</v>
      </c>
      <c r="AI85" s="59">
        <v>0</v>
      </c>
      <c r="AJ85" s="57" t="s">
        <v>99</v>
      </c>
      <c r="AK85" s="57" t="s">
        <v>108</v>
      </c>
      <c r="AL85" s="57" t="s">
        <v>110</v>
      </c>
      <c r="AM85" s="86" t="s">
        <v>141</v>
      </c>
      <c r="AN85" s="86"/>
      <c r="AO85" s="86"/>
      <c r="AP85" s="86"/>
      <c r="AQ85" s="86"/>
      <c r="AR85" s="86"/>
      <c r="AS85" s="86"/>
    </row>
    <row r="86" spans="2:45" ht="409.5" customHeight="1">
      <c r="B86" s="175"/>
      <c r="C86" s="196"/>
      <c r="D86" s="196"/>
      <c r="E86" s="196"/>
      <c r="F86" s="197"/>
      <c r="G86" s="86"/>
      <c r="H86" s="86"/>
      <c r="I86" s="86"/>
      <c r="J86" s="86"/>
      <c r="K86" s="172"/>
      <c r="L86" s="172"/>
      <c r="M86" s="172"/>
      <c r="N86" s="172"/>
      <c r="O86" s="172"/>
      <c r="P86" s="86"/>
      <c r="Q86" s="86"/>
      <c r="R86" s="86"/>
      <c r="S86" s="86"/>
      <c r="T86" s="86"/>
      <c r="U86" s="86"/>
      <c r="V86" s="86"/>
      <c r="W86" s="86"/>
      <c r="X86" s="86"/>
      <c r="Y86" s="87" t="s">
        <v>426</v>
      </c>
      <c r="Z86" s="57" t="s">
        <v>425</v>
      </c>
      <c r="AA86" s="57" t="s">
        <v>160</v>
      </c>
      <c r="AB86" s="57">
        <v>1</v>
      </c>
      <c r="AC86" s="57">
        <v>2</v>
      </c>
      <c r="AD86" s="57">
        <v>3</v>
      </c>
      <c r="AE86" s="57">
        <v>4</v>
      </c>
      <c r="AF86" s="59">
        <v>100000</v>
      </c>
      <c r="AG86" s="59">
        <v>1000000</v>
      </c>
      <c r="AH86" s="59">
        <v>1000000</v>
      </c>
      <c r="AI86" s="59">
        <v>1000000</v>
      </c>
      <c r="AJ86" s="57" t="s">
        <v>134</v>
      </c>
      <c r="AK86" s="57" t="s">
        <v>131</v>
      </c>
      <c r="AL86" s="57" t="s">
        <v>135</v>
      </c>
      <c r="AM86" s="86" t="s">
        <v>136</v>
      </c>
      <c r="AN86" s="86"/>
      <c r="AO86" s="86"/>
      <c r="AP86" s="86"/>
      <c r="AQ86" s="86"/>
      <c r="AR86" s="86"/>
      <c r="AS86" s="86"/>
    </row>
    <row r="87" spans="2:45" ht="409.6" customHeight="1">
      <c r="B87" s="175"/>
      <c r="C87" s="196"/>
      <c r="D87" s="196"/>
      <c r="E87" s="196"/>
      <c r="F87" s="197"/>
      <c r="G87" s="86"/>
      <c r="H87" s="86"/>
      <c r="I87" s="86"/>
      <c r="J87" s="86"/>
      <c r="K87" s="172"/>
      <c r="L87" s="172"/>
      <c r="M87" s="172"/>
      <c r="N87" s="172"/>
      <c r="O87" s="172"/>
      <c r="P87" s="86"/>
      <c r="Q87" s="86"/>
      <c r="R87" s="86"/>
      <c r="S87" s="86"/>
      <c r="T87" s="86"/>
      <c r="U87" s="86"/>
      <c r="V87" s="86"/>
      <c r="W87" s="86"/>
      <c r="X87" s="86"/>
      <c r="Y87" s="88"/>
      <c r="Z87" s="57" t="s">
        <v>427</v>
      </c>
      <c r="AA87" s="57" t="s">
        <v>159</v>
      </c>
      <c r="AB87" s="21">
        <v>0.75</v>
      </c>
      <c r="AC87" s="21">
        <v>1</v>
      </c>
      <c r="AD87" s="57">
        <v>0</v>
      </c>
      <c r="AE87" s="57">
        <v>0</v>
      </c>
      <c r="AF87" s="59">
        <v>10000</v>
      </c>
      <c r="AG87" s="59">
        <v>15000</v>
      </c>
      <c r="AH87" s="59">
        <v>0</v>
      </c>
      <c r="AI87" s="59">
        <v>0</v>
      </c>
      <c r="AJ87" s="57" t="s">
        <v>98</v>
      </c>
      <c r="AK87" s="57" t="s">
        <v>131</v>
      </c>
      <c r="AL87" s="57" t="s">
        <v>417</v>
      </c>
      <c r="AM87" s="167" t="s">
        <v>176</v>
      </c>
      <c r="AN87" s="168"/>
      <c r="AO87" s="168"/>
      <c r="AP87" s="168"/>
      <c r="AQ87" s="168"/>
      <c r="AR87" s="168"/>
      <c r="AS87" s="169"/>
    </row>
    <row r="88" spans="2:45" ht="111" customHeight="1">
      <c r="B88" s="175"/>
      <c r="C88" s="196"/>
      <c r="D88" s="196"/>
      <c r="E88" s="196"/>
      <c r="F88" s="197"/>
      <c r="G88" s="86"/>
      <c r="H88" s="86"/>
      <c r="I88" s="86"/>
      <c r="J88" s="86"/>
      <c r="K88" s="172"/>
      <c r="L88" s="172"/>
      <c r="M88" s="172"/>
      <c r="N88" s="172"/>
      <c r="O88" s="172"/>
      <c r="P88" s="86"/>
      <c r="Q88" s="86"/>
      <c r="R88" s="86"/>
      <c r="S88" s="86"/>
      <c r="T88" s="86"/>
      <c r="U88" s="86"/>
      <c r="V88" s="86"/>
      <c r="W88" s="86"/>
      <c r="X88" s="86"/>
      <c r="Y88" s="57" t="s">
        <v>429</v>
      </c>
      <c r="Z88" s="57" t="s">
        <v>428</v>
      </c>
      <c r="AA88" s="57" t="s">
        <v>169</v>
      </c>
      <c r="AB88" s="57">
        <v>100</v>
      </c>
      <c r="AC88" s="57">
        <v>120</v>
      </c>
      <c r="AD88" s="57">
        <v>150</v>
      </c>
      <c r="AE88" s="57">
        <v>120</v>
      </c>
      <c r="AF88" s="59">
        <f>+((1642359.19062031/2))*1.05</f>
        <v>862238.57507566269</v>
      </c>
      <c r="AG88" s="59">
        <f t="shared" ref="AG88:AI89" si="2">+AF88*1.05</f>
        <v>905350.50382944592</v>
      </c>
      <c r="AH88" s="59">
        <f t="shared" si="2"/>
        <v>950618.0290209183</v>
      </c>
      <c r="AI88" s="59">
        <f t="shared" si="2"/>
        <v>998148.9304719643</v>
      </c>
      <c r="AJ88" s="57" t="s">
        <v>98</v>
      </c>
      <c r="AK88" s="57" t="s">
        <v>116</v>
      </c>
      <c r="AL88" s="57" t="s">
        <v>109</v>
      </c>
      <c r="AM88" s="86" t="s">
        <v>139</v>
      </c>
      <c r="AN88" s="86"/>
      <c r="AO88" s="86"/>
      <c r="AP88" s="86"/>
      <c r="AQ88" s="86"/>
      <c r="AR88" s="86"/>
      <c r="AS88" s="86"/>
    </row>
    <row r="89" spans="2:45" ht="324" customHeight="1">
      <c r="B89" s="175"/>
      <c r="C89" s="196"/>
      <c r="D89" s="196"/>
      <c r="E89" s="196"/>
      <c r="F89" s="197"/>
      <c r="G89" s="86"/>
      <c r="H89" s="86"/>
      <c r="I89" s="86"/>
      <c r="J89" s="86"/>
      <c r="K89" s="172"/>
      <c r="L89" s="172"/>
      <c r="M89" s="172"/>
      <c r="N89" s="172"/>
      <c r="O89" s="172"/>
      <c r="P89" s="57"/>
      <c r="Q89" s="57"/>
      <c r="R89" s="57"/>
      <c r="S89" s="57"/>
      <c r="T89" s="57"/>
      <c r="U89" s="57"/>
      <c r="V89" s="57"/>
      <c r="W89" s="57"/>
      <c r="X89" s="57"/>
      <c r="Y89" s="57" t="s">
        <v>430</v>
      </c>
      <c r="Z89" s="57" t="s">
        <v>431</v>
      </c>
      <c r="AA89" s="57" t="s">
        <v>432</v>
      </c>
      <c r="AB89" s="57">
        <v>60</v>
      </c>
      <c r="AC89" s="57">
        <v>62</v>
      </c>
      <c r="AD89" s="57">
        <v>64</v>
      </c>
      <c r="AE89" s="57">
        <v>70</v>
      </c>
      <c r="AF89" s="59">
        <v>500000</v>
      </c>
      <c r="AG89" s="59">
        <f t="shared" si="2"/>
        <v>525000</v>
      </c>
      <c r="AH89" s="59">
        <f t="shared" si="2"/>
        <v>551250</v>
      </c>
      <c r="AI89" s="59">
        <f t="shared" si="2"/>
        <v>578812.5</v>
      </c>
      <c r="AJ89" s="57" t="s">
        <v>98</v>
      </c>
      <c r="AK89" s="57" t="s">
        <v>445</v>
      </c>
      <c r="AL89" s="57" t="s">
        <v>109</v>
      </c>
      <c r="AM89" s="86" t="s">
        <v>174</v>
      </c>
      <c r="AN89" s="86"/>
      <c r="AO89" s="86"/>
      <c r="AP89" s="86"/>
      <c r="AQ89" s="86"/>
      <c r="AR89" s="86"/>
      <c r="AS89" s="86"/>
    </row>
    <row r="90" spans="2:45" ht="71.25">
      <c r="B90" s="175"/>
      <c r="C90" s="196"/>
      <c r="D90" s="196"/>
      <c r="E90" s="196"/>
      <c r="F90" s="197"/>
      <c r="G90" s="86"/>
      <c r="H90" s="86"/>
      <c r="I90" s="86"/>
      <c r="J90" s="86"/>
      <c r="K90" s="172"/>
      <c r="L90" s="172"/>
      <c r="M90" s="172"/>
      <c r="N90" s="172"/>
      <c r="O90" s="172"/>
      <c r="P90" s="86" t="s">
        <v>45</v>
      </c>
      <c r="Q90" s="105" t="s">
        <v>186</v>
      </c>
      <c r="R90" s="105" t="s">
        <v>178</v>
      </c>
      <c r="S90" s="105" t="s">
        <v>35</v>
      </c>
      <c r="T90" s="105" t="s">
        <v>35</v>
      </c>
      <c r="U90" s="106">
        <v>0.2</v>
      </c>
      <c r="V90" s="106">
        <v>0.25</v>
      </c>
      <c r="W90" s="106">
        <v>0.3</v>
      </c>
      <c r="X90" s="106">
        <v>0.4</v>
      </c>
      <c r="Y90" s="86" t="s">
        <v>433</v>
      </c>
      <c r="Z90" s="57" t="s">
        <v>434</v>
      </c>
      <c r="AA90" s="57" t="s">
        <v>165</v>
      </c>
      <c r="AB90" s="57">
        <v>600</v>
      </c>
      <c r="AC90" s="57">
        <v>1300</v>
      </c>
      <c r="AD90" s="57">
        <v>1500</v>
      </c>
      <c r="AE90" s="57">
        <v>600</v>
      </c>
      <c r="AF90" s="59">
        <v>1000976.4388782475</v>
      </c>
      <c r="AG90" s="59">
        <v>1051025.2608221599</v>
      </c>
      <c r="AH90" s="59">
        <v>1103576.5238632681</v>
      </c>
      <c r="AI90" s="59">
        <v>1158755.3500564315</v>
      </c>
      <c r="AJ90" s="87" t="s">
        <v>96</v>
      </c>
      <c r="AK90" s="87" t="s">
        <v>104</v>
      </c>
      <c r="AL90" s="87" t="s">
        <v>106</v>
      </c>
      <c r="AM90" s="179" t="s">
        <v>176</v>
      </c>
      <c r="AN90" s="180"/>
      <c r="AO90" s="180"/>
      <c r="AP90" s="180"/>
      <c r="AQ90" s="180"/>
      <c r="AR90" s="180"/>
      <c r="AS90" s="181"/>
    </row>
    <row r="91" spans="2:45" ht="71.25">
      <c r="B91" s="175"/>
      <c r="C91" s="196"/>
      <c r="D91" s="196"/>
      <c r="E91" s="196"/>
      <c r="F91" s="197"/>
      <c r="G91" s="86"/>
      <c r="H91" s="86"/>
      <c r="I91" s="86"/>
      <c r="J91" s="86"/>
      <c r="K91" s="172"/>
      <c r="L91" s="172"/>
      <c r="M91" s="172"/>
      <c r="N91" s="172"/>
      <c r="O91" s="172"/>
      <c r="P91" s="86"/>
      <c r="Q91" s="105"/>
      <c r="R91" s="105"/>
      <c r="S91" s="105"/>
      <c r="T91" s="105"/>
      <c r="U91" s="105"/>
      <c r="V91" s="105"/>
      <c r="W91" s="105"/>
      <c r="X91" s="105"/>
      <c r="Y91" s="86"/>
      <c r="Z91" s="57" t="s">
        <v>435</v>
      </c>
      <c r="AA91" s="57" t="s">
        <v>166</v>
      </c>
      <c r="AB91" s="57">
        <v>1500</v>
      </c>
      <c r="AC91" s="57">
        <v>1800</v>
      </c>
      <c r="AD91" s="57">
        <v>2000</v>
      </c>
      <c r="AE91" s="57">
        <v>1500</v>
      </c>
      <c r="AF91" s="59">
        <v>2502441.0971956183</v>
      </c>
      <c r="AG91" s="59">
        <v>2627563.1520553995</v>
      </c>
      <c r="AH91" s="59">
        <v>2758941.3096581697</v>
      </c>
      <c r="AI91" s="59">
        <v>2896888.3751410781</v>
      </c>
      <c r="AJ91" s="175"/>
      <c r="AK91" s="175"/>
      <c r="AL91" s="175"/>
      <c r="AM91" s="184"/>
      <c r="AN91" s="185"/>
      <c r="AO91" s="185"/>
      <c r="AP91" s="185"/>
      <c r="AQ91" s="185"/>
      <c r="AR91" s="185"/>
      <c r="AS91" s="186"/>
    </row>
    <row r="92" spans="2:45" ht="71.25">
      <c r="B92" s="175"/>
      <c r="C92" s="196"/>
      <c r="D92" s="196"/>
      <c r="E92" s="196"/>
      <c r="F92" s="197"/>
      <c r="G92" s="86"/>
      <c r="H92" s="86"/>
      <c r="I92" s="86"/>
      <c r="J92" s="86"/>
      <c r="K92" s="172"/>
      <c r="L92" s="172"/>
      <c r="M92" s="172"/>
      <c r="N92" s="172"/>
      <c r="O92" s="172"/>
      <c r="P92" s="86"/>
      <c r="Q92" s="105"/>
      <c r="R92" s="105"/>
      <c r="S92" s="105"/>
      <c r="T92" s="105"/>
      <c r="U92" s="105"/>
      <c r="V92" s="105"/>
      <c r="W92" s="105"/>
      <c r="X92" s="105"/>
      <c r="Y92" s="86"/>
      <c r="Z92" s="57" t="s">
        <v>436</v>
      </c>
      <c r="AA92" s="57" t="s">
        <v>164</v>
      </c>
      <c r="AB92" s="57">
        <v>125</v>
      </c>
      <c r="AC92" s="57">
        <v>130</v>
      </c>
      <c r="AD92" s="57">
        <v>130</v>
      </c>
      <c r="AE92" s="57">
        <v>75</v>
      </c>
      <c r="AF92" s="59">
        <v>779552.1386391141</v>
      </c>
      <c r="AG92" s="59">
        <v>818529.74557106989</v>
      </c>
      <c r="AH92" s="59">
        <v>859456.23284962343</v>
      </c>
      <c r="AI92" s="59">
        <v>902429.04449210467</v>
      </c>
      <c r="AJ92" s="175"/>
      <c r="AK92" s="175"/>
      <c r="AL92" s="175"/>
      <c r="AM92" s="184"/>
      <c r="AN92" s="185"/>
      <c r="AO92" s="185"/>
      <c r="AP92" s="185"/>
      <c r="AQ92" s="185"/>
      <c r="AR92" s="185"/>
      <c r="AS92" s="186"/>
    </row>
    <row r="93" spans="2:45" ht="71.25">
      <c r="B93" s="175"/>
      <c r="C93" s="196"/>
      <c r="D93" s="196"/>
      <c r="E93" s="196"/>
      <c r="F93" s="197"/>
      <c r="G93" s="86"/>
      <c r="H93" s="86"/>
      <c r="I93" s="86"/>
      <c r="J93" s="86"/>
      <c r="K93" s="172"/>
      <c r="L93" s="172"/>
      <c r="M93" s="172"/>
      <c r="N93" s="172"/>
      <c r="O93" s="172"/>
      <c r="P93" s="86"/>
      <c r="Q93" s="105"/>
      <c r="R93" s="105"/>
      <c r="S93" s="105"/>
      <c r="T93" s="105"/>
      <c r="U93" s="105"/>
      <c r="V93" s="105"/>
      <c r="W93" s="105"/>
      <c r="X93" s="105"/>
      <c r="Y93" s="86"/>
      <c r="Z93" s="57" t="s">
        <v>437</v>
      </c>
      <c r="AA93" s="57" t="s">
        <v>163</v>
      </c>
      <c r="AB93" s="57">
        <v>625</v>
      </c>
      <c r="AC93" s="57">
        <v>650</v>
      </c>
      <c r="AD93" s="57">
        <v>650</v>
      </c>
      <c r="AE93" s="57">
        <v>375</v>
      </c>
      <c r="AF93" s="59">
        <v>3897760.6931955707</v>
      </c>
      <c r="AG93" s="59">
        <v>4092648.7278553494</v>
      </c>
      <c r="AH93" s="59">
        <v>4297281.1642481172</v>
      </c>
      <c r="AI93" s="59">
        <v>4512145.2224605232</v>
      </c>
      <c r="AJ93" s="88"/>
      <c r="AK93" s="88"/>
      <c r="AL93" s="88"/>
      <c r="AM93" s="184"/>
      <c r="AN93" s="185"/>
      <c r="AO93" s="185"/>
      <c r="AP93" s="185"/>
      <c r="AQ93" s="185"/>
      <c r="AR93" s="185"/>
      <c r="AS93" s="186"/>
    </row>
    <row r="94" spans="2:45" ht="71.25">
      <c r="B94" s="175"/>
      <c r="C94" s="196"/>
      <c r="D94" s="196"/>
      <c r="E94" s="196"/>
      <c r="F94" s="197"/>
      <c r="G94" s="86"/>
      <c r="H94" s="86"/>
      <c r="I94" s="86"/>
      <c r="J94" s="86"/>
      <c r="K94" s="172"/>
      <c r="L94" s="172"/>
      <c r="M94" s="172"/>
      <c r="N94" s="172"/>
      <c r="O94" s="172"/>
      <c r="P94" s="86"/>
      <c r="Q94" s="105"/>
      <c r="R94" s="105"/>
      <c r="S94" s="105"/>
      <c r="T94" s="105"/>
      <c r="U94" s="105"/>
      <c r="V94" s="105"/>
      <c r="W94" s="105"/>
      <c r="X94" s="105"/>
      <c r="Y94" s="86"/>
      <c r="Z94" s="57" t="s">
        <v>438</v>
      </c>
      <c r="AA94" s="57" t="s">
        <v>162</v>
      </c>
      <c r="AB94" s="16">
        <v>0.1</v>
      </c>
      <c r="AC94" s="16">
        <v>0.2</v>
      </c>
      <c r="AD94" s="16">
        <v>0.3</v>
      </c>
      <c r="AE94" s="16">
        <v>0.4</v>
      </c>
      <c r="AF94" s="178">
        <f>(2000000)*1.05</f>
        <v>2100000</v>
      </c>
      <c r="AG94" s="178">
        <f>+AF94*1.05</f>
        <v>2205000</v>
      </c>
      <c r="AH94" s="178">
        <f>+AG94*1.05</f>
        <v>2315250</v>
      </c>
      <c r="AI94" s="178">
        <f>+AH94*1.05</f>
        <v>2431012.5</v>
      </c>
      <c r="AJ94" s="87" t="s">
        <v>101</v>
      </c>
      <c r="AK94" s="87" t="s">
        <v>112</v>
      </c>
      <c r="AL94" s="87" t="s">
        <v>113</v>
      </c>
      <c r="AM94" s="184"/>
      <c r="AN94" s="185"/>
      <c r="AO94" s="185"/>
      <c r="AP94" s="185"/>
      <c r="AQ94" s="185"/>
      <c r="AR94" s="185"/>
      <c r="AS94" s="186"/>
    </row>
    <row r="95" spans="2:45" ht="71.25">
      <c r="B95" s="175"/>
      <c r="C95" s="196"/>
      <c r="D95" s="196"/>
      <c r="E95" s="196"/>
      <c r="F95" s="197"/>
      <c r="G95" s="86"/>
      <c r="H95" s="86"/>
      <c r="I95" s="86"/>
      <c r="J95" s="86"/>
      <c r="K95" s="172"/>
      <c r="L95" s="172"/>
      <c r="M95" s="172"/>
      <c r="N95" s="172"/>
      <c r="O95" s="172"/>
      <c r="P95" s="86"/>
      <c r="Q95" s="105"/>
      <c r="R95" s="105"/>
      <c r="S95" s="105"/>
      <c r="T95" s="105"/>
      <c r="U95" s="105"/>
      <c r="V95" s="105"/>
      <c r="W95" s="105"/>
      <c r="X95" s="105"/>
      <c r="Y95" s="86"/>
      <c r="Z95" s="57" t="s">
        <v>439</v>
      </c>
      <c r="AA95" s="57" t="s">
        <v>167</v>
      </c>
      <c r="AB95" s="17">
        <v>0</v>
      </c>
      <c r="AC95" s="17">
        <v>0</v>
      </c>
      <c r="AD95" s="17">
        <v>1</v>
      </c>
      <c r="AE95" s="17">
        <v>0</v>
      </c>
      <c r="AF95" s="183"/>
      <c r="AG95" s="183"/>
      <c r="AH95" s="183"/>
      <c r="AI95" s="183"/>
      <c r="AJ95" s="175"/>
      <c r="AK95" s="175"/>
      <c r="AL95" s="175"/>
      <c r="AM95" s="184"/>
      <c r="AN95" s="185"/>
      <c r="AO95" s="185"/>
      <c r="AP95" s="185"/>
      <c r="AQ95" s="185"/>
      <c r="AR95" s="185"/>
      <c r="AS95" s="186"/>
    </row>
    <row r="96" spans="2:45" ht="57">
      <c r="B96" s="175"/>
      <c r="C96" s="196"/>
      <c r="D96" s="196"/>
      <c r="E96" s="196"/>
      <c r="F96" s="197"/>
      <c r="G96" s="86"/>
      <c r="H96" s="86"/>
      <c r="I96" s="86"/>
      <c r="J96" s="86"/>
      <c r="K96" s="172"/>
      <c r="L96" s="172"/>
      <c r="M96" s="172"/>
      <c r="N96" s="172"/>
      <c r="O96" s="172"/>
      <c r="P96" s="86"/>
      <c r="Q96" s="105"/>
      <c r="R96" s="105"/>
      <c r="S96" s="105"/>
      <c r="T96" s="105"/>
      <c r="U96" s="105"/>
      <c r="V96" s="105"/>
      <c r="W96" s="105"/>
      <c r="X96" s="105"/>
      <c r="Y96" s="86"/>
      <c r="Z96" s="57" t="s">
        <v>440</v>
      </c>
      <c r="AA96" s="57" t="s">
        <v>168</v>
      </c>
      <c r="AB96" s="17">
        <v>0</v>
      </c>
      <c r="AC96" s="17">
        <v>0</v>
      </c>
      <c r="AD96" s="17">
        <v>1</v>
      </c>
      <c r="AE96" s="17">
        <v>1</v>
      </c>
      <c r="AF96" s="183"/>
      <c r="AG96" s="183"/>
      <c r="AH96" s="183"/>
      <c r="AI96" s="183"/>
      <c r="AJ96" s="175"/>
      <c r="AK96" s="175"/>
      <c r="AL96" s="175"/>
      <c r="AM96" s="184"/>
      <c r="AN96" s="185"/>
      <c r="AO96" s="185"/>
      <c r="AP96" s="185"/>
      <c r="AQ96" s="185"/>
      <c r="AR96" s="185"/>
      <c r="AS96" s="186"/>
    </row>
    <row r="97" spans="2:45" ht="85.5">
      <c r="B97" s="175"/>
      <c r="C97" s="196"/>
      <c r="D97" s="196"/>
      <c r="E97" s="196"/>
      <c r="F97" s="197"/>
      <c r="G97" s="86"/>
      <c r="H97" s="86"/>
      <c r="I97" s="86"/>
      <c r="J97" s="86"/>
      <c r="K97" s="172"/>
      <c r="L97" s="172"/>
      <c r="M97" s="172"/>
      <c r="N97" s="172"/>
      <c r="O97" s="172"/>
      <c r="P97" s="86"/>
      <c r="Q97" s="105"/>
      <c r="R97" s="105"/>
      <c r="S97" s="105"/>
      <c r="T97" s="105"/>
      <c r="U97" s="105"/>
      <c r="V97" s="105"/>
      <c r="W97" s="105"/>
      <c r="X97" s="105"/>
      <c r="Y97" s="86"/>
      <c r="Z97" s="57" t="s">
        <v>441</v>
      </c>
      <c r="AA97" s="57" t="s">
        <v>161</v>
      </c>
      <c r="AB97" s="57">
        <v>1</v>
      </c>
      <c r="AC97" s="57">
        <v>2</v>
      </c>
      <c r="AD97" s="57">
        <v>2</v>
      </c>
      <c r="AE97" s="57">
        <v>1</v>
      </c>
      <c r="AF97" s="189"/>
      <c r="AG97" s="189"/>
      <c r="AH97" s="189"/>
      <c r="AI97" s="189"/>
      <c r="AJ97" s="88"/>
      <c r="AK97" s="88"/>
      <c r="AL97" s="88"/>
      <c r="AM97" s="190"/>
      <c r="AN97" s="191"/>
      <c r="AO97" s="191"/>
      <c r="AP97" s="191"/>
      <c r="AQ97" s="191"/>
      <c r="AR97" s="191"/>
      <c r="AS97" s="192"/>
    </row>
    <row r="98" spans="2:45" ht="85.5">
      <c r="B98" s="175"/>
      <c r="C98" s="196"/>
      <c r="D98" s="196"/>
      <c r="E98" s="196"/>
      <c r="F98" s="197"/>
      <c r="G98" s="86"/>
      <c r="H98" s="86"/>
      <c r="I98" s="86"/>
      <c r="J98" s="86"/>
      <c r="K98" s="172"/>
      <c r="L98" s="172"/>
      <c r="M98" s="172"/>
      <c r="N98" s="172"/>
      <c r="O98" s="172"/>
      <c r="P98" s="86"/>
      <c r="Q98" s="105"/>
      <c r="R98" s="105"/>
      <c r="S98" s="105"/>
      <c r="T98" s="105"/>
      <c r="U98" s="105"/>
      <c r="V98" s="105"/>
      <c r="W98" s="105"/>
      <c r="X98" s="105"/>
      <c r="Y98" s="86" t="s">
        <v>444</v>
      </c>
      <c r="Z98" s="57" t="s">
        <v>442</v>
      </c>
      <c r="AA98" s="57" t="s">
        <v>142</v>
      </c>
      <c r="AB98" s="14">
        <v>1</v>
      </c>
      <c r="AC98" s="14">
        <v>0</v>
      </c>
      <c r="AD98" s="14">
        <v>1</v>
      </c>
      <c r="AE98" s="14">
        <v>0</v>
      </c>
      <c r="AF98" s="89">
        <v>4000000</v>
      </c>
      <c r="AG98" s="89">
        <v>1000000</v>
      </c>
      <c r="AH98" s="89">
        <v>200000</v>
      </c>
      <c r="AI98" s="89">
        <v>200000</v>
      </c>
      <c r="AJ98" s="86" t="s">
        <v>133</v>
      </c>
      <c r="AK98" s="86" t="s">
        <v>131</v>
      </c>
      <c r="AL98" s="86" t="s">
        <v>132</v>
      </c>
      <c r="AM98" s="115" t="s">
        <v>177</v>
      </c>
      <c r="AN98" s="115"/>
      <c r="AO98" s="115"/>
      <c r="AP98" s="115"/>
      <c r="AQ98" s="115"/>
      <c r="AR98" s="115"/>
      <c r="AS98" s="115"/>
    </row>
    <row r="99" spans="2:45" ht="280.5" customHeight="1">
      <c r="B99" s="88"/>
      <c r="C99" s="198"/>
      <c r="D99" s="198"/>
      <c r="E99" s="198"/>
      <c r="F99" s="199"/>
      <c r="G99" s="86"/>
      <c r="H99" s="86"/>
      <c r="I99" s="86"/>
      <c r="J99" s="86"/>
      <c r="K99" s="172"/>
      <c r="L99" s="172"/>
      <c r="M99" s="172"/>
      <c r="N99" s="172"/>
      <c r="O99" s="172"/>
      <c r="P99" s="86"/>
      <c r="Q99" s="105"/>
      <c r="R99" s="105"/>
      <c r="S99" s="105"/>
      <c r="T99" s="105"/>
      <c r="U99" s="105"/>
      <c r="V99" s="105"/>
      <c r="W99" s="105"/>
      <c r="X99" s="105"/>
      <c r="Y99" s="86"/>
      <c r="Z99" s="57" t="s">
        <v>443</v>
      </c>
      <c r="AA99" s="57" t="s">
        <v>143</v>
      </c>
      <c r="AB99" s="14">
        <v>0</v>
      </c>
      <c r="AC99" s="14">
        <v>1</v>
      </c>
      <c r="AD99" s="14">
        <v>0</v>
      </c>
      <c r="AE99" s="14">
        <v>1</v>
      </c>
      <c r="AF99" s="89"/>
      <c r="AG99" s="89"/>
      <c r="AH99" s="89"/>
      <c r="AI99" s="89"/>
      <c r="AJ99" s="86"/>
      <c r="AK99" s="86"/>
      <c r="AL99" s="86"/>
      <c r="AM99" s="115"/>
      <c r="AN99" s="115"/>
      <c r="AO99" s="115"/>
      <c r="AP99" s="115"/>
      <c r="AQ99" s="115"/>
      <c r="AR99" s="115"/>
      <c r="AS99" s="115"/>
    </row>
    <row r="100" spans="2:45" ht="14.25" customHeight="1">
      <c r="B100" s="70" t="s">
        <v>7</v>
      </c>
      <c r="C100" s="71"/>
      <c r="D100" s="71"/>
      <c r="E100" s="71"/>
      <c r="F100" s="71"/>
      <c r="G100" s="71"/>
      <c r="H100" s="71"/>
      <c r="I100" s="71"/>
      <c r="J100" s="71"/>
      <c r="K100" s="71"/>
      <c r="L100" s="71"/>
      <c r="M100" s="71"/>
      <c r="N100" s="71"/>
      <c r="O100" s="71"/>
      <c r="P100" s="71"/>
      <c r="Q100" s="71"/>
      <c r="R100" s="71"/>
      <c r="S100" s="71"/>
      <c r="T100" s="71"/>
      <c r="U100" s="71"/>
      <c r="V100" s="71"/>
      <c r="W100" s="71"/>
      <c r="X100" s="72"/>
    </row>
    <row r="101" spans="2:45" ht="28.5">
      <c r="B101" s="6" t="s">
        <v>6</v>
      </c>
      <c r="C101" s="5" t="s">
        <v>21</v>
      </c>
      <c r="D101" s="5" t="s">
        <v>22</v>
      </c>
      <c r="E101" s="5" t="s">
        <v>6</v>
      </c>
      <c r="F101" s="5" t="s">
        <v>21</v>
      </c>
      <c r="G101" s="5" t="s">
        <v>22</v>
      </c>
      <c r="H101" s="5" t="s">
        <v>6</v>
      </c>
      <c r="I101" s="5" t="s">
        <v>21</v>
      </c>
      <c r="J101" s="5" t="s">
        <v>22</v>
      </c>
      <c r="K101" s="5" t="s">
        <v>6</v>
      </c>
      <c r="L101" s="5" t="s">
        <v>21</v>
      </c>
      <c r="M101" s="5" t="s">
        <v>22</v>
      </c>
      <c r="N101" s="5" t="s">
        <v>6</v>
      </c>
      <c r="O101" s="5" t="s">
        <v>21</v>
      </c>
      <c r="P101" s="5" t="s">
        <v>22</v>
      </c>
      <c r="Q101" s="5" t="s">
        <v>6</v>
      </c>
      <c r="R101" s="5" t="s">
        <v>21</v>
      </c>
      <c r="S101" s="5" t="s">
        <v>22</v>
      </c>
      <c r="T101" s="5" t="s">
        <v>6</v>
      </c>
      <c r="U101" s="5" t="s">
        <v>21</v>
      </c>
      <c r="V101" s="5" t="s">
        <v>22</v>
      </c>
      <c r="W101" s="5"/>
      <c r="X101" s="7"/>
    </row>
    <row r="102" spans="2:45" ht="105">
      <c r="B102" s="2" t="s">
        <v>40</v>
      </c>
      <c r="C102" s="1">
        <v>4</v>
      </c>
      <c r="D102" s="1">
        <v>3</v>
      </c>
      <c r="E102" s="1" t="s">
        <v>44</v>
      </c>
      <c r="F102" s="1">
        <v>4</v>
      </c>
      <c r="G102" s="1">
        <v>2</v>
      </c>
      <c r="H102" s="1" t="s">
        <v>47</v>
      </c>
      <c r="I102" s="1">
        <v>3</v>
      </c>
      <c r="J102" s="1">
        <v>1</v>
      </c>
      <c r="K102" s="1" t="s">
        <v>52</v>
      </c>
      <c r="L102" s="1">
        <v>4</v>
      </c>
      <c r="M102" s="1">
        <v>2</v>
      </c>
      <c r="N102" s="1" t="s">
        <v>54</v>
      </c>
      <c r="O102" s="1">
        <v>2</v>
      </c>
      <c r="P102" s="1">
        <v>4</v>
      </c>
      <c r="Q102" s="1" t="s">
        <v>56</v>
      </c>
      <c r="R102" s="1">
        <v>3</v>
      </c>
      <c r="S102" s="1">
        <v>2</v>
      </c>
      <c r="T102" s="1" t="s">
        <v>62</v>
      </c>
      <c r="U102" s="1">
        <v>4</v>
      </c>
      <c r="V102" s="1">
        <v>1</v>
      </c>
      <c r="W102" s="5"/>
      <c r="X102" s="7"/>
    </row>
    <row r="103" spans="2:45" ht="28.5">
      <c r="B103" s="6" t="s">
        <v>6</v>
      </c>
      <c r="C103" s="5" t="s">
        <v>21</v>
      </c>
      <c r="D103" s="5" t="s">
        <v>22</v>
      </c>
      <c r="E103" s="5" t="s">
        <v>6</v>
      </c>
      <c r="F103" s="5" t="s">
        <v>21</v>
      </c>
      <c r="G103" s="5" t="s">
        <v>22</v>
      </c>
      <c r="H103" s="5" t="s">
        <v>6</v>
      </c>
      <c r="I103" s="5" t="s">
        <v>21</v>
      </c>
      <c r="J103" s="5" t="s">
        <v>22</v>
      </c>
      <c r="K103" s="5" t="s">
        <v>6</v>
      </c>
      <c r="L103" s="5" t="s">
        <v>21</v>
      </c>
      <c r="M103" s="5" t="s">
        <v>22</v>
      </c>
      <c r="N103" s="5" t="s">
        <v>6</v>
      </c>
      <c r="O103" s="5" t="s">
        <v>21</v>
      </c>
      <c r="P103" s="5" t="s">
        <v>22</v>
      </c>
      <c r="Q103" s="5" t="s">
        <v>6</v>
      </c>
      <c r="R103" s="5" t="s">
        <v>21</v>
      </c>
      <c r="S103" s="5" t="s">
        <v>22</v>
      </c>
      <c r="T103" s="5" t="s">
        <v>6</v>
      </c>
      <c r="U103" s="5" t="s">
        <v>21</v>
      </c>
      <c r="V103" s="5" t="s">
        <v>22</v>
      </c>
      <c r="W103" s="5"/>
      <c r="X103" s="7"/>
    </row>
    <row r="104" spans="2:45" ht="150.75" thickBot="1">
      <c r="B104" s="3" t="s">
        <v>66</v>
      </c>
      <c r="C104" s="4">
        <v>3</v>
      </c>
      <c r="D104" s="4">
        <v>3</v>
      </c>
      <c r="E104" s="4" t="s">
        <v>70</v>
      </c>
      <c r="F104" s="4">
        <v>3</v>
      </c>
      <c r="G104" s="4">
        <v>3</v>
      </c>
      <c r="H104" s="4" t="s">
        <v>72</v>
      </c>
      <c r="I104" s="4">
        <v>3</v>
      </c>
      <c r="J104" s="4">
        <v>3</v>
      </c>
      <c r="K104" s="4" t="s">
        <v>76</v>
      </c>
      <c r="L104" s="4">
        <v>3</v>
      </c>
      <c r="M104" s="4">
        <v>3</v>
      </c>
      <c r="N104" s="4" t="s">
        <v>78</v>
      </c>
      <c r="O104" s="4">
        <v>3</v>
      </c>
      <c r="P104" s="4">
        <v>3</v>
      </c>
      <c r="Q104" s="4" t="s">
        <v>80</v>
      </c>
      <c r="R104" s="4">
        <v>3</v>
      </c>
      <c r="S104" s="4">
        <v>3</v>
      </c>
      <c r="T104" s="13" t="s">
        <v>130</v>
      </c>
      <c r="U104" s="13">
        <v>3</v>
      </c>
      <c r="V104" s="13">
        <v>2</v>
      </c>
      <c r="W104" s="11"/>
      <c r="X104" s="12"/>
    </row>
    <row r="106" spans="2:45" ht="45" customHeight="1"/>
    <row r="107" spans="2:45" ht="21" customHeight="1"/>
    <row r="112" spans="2:45" ht="36" customHeight="1"/>
  </sheetData>
  <mergeCells count="217">
    <mergeCell ref="AM70:AS70"/>
    <mergeCell ref="AM71:AS71"/>
    <mergeCell ref="S75:S88"/>
    <mergeCell ref="T75:T88"/>
    <mergeCell ref="U75:U88"/>
    <mergeCell ref="V75:V88"/>
    <mergeCell ref="W75:W88"/>
    <mergeCell ref="X75:X88"/>
    <mergeCell ref="Y82:Y83"/>
    <mergeCell ref="AF82:AF83"/>
    <mergeCell ref="AG82:AG83"/>
    <mergeCell ref="AM75:AS75"/>
    <mergeCell ref="AL76:AL79"/>
    <mergeCell ref="AM74:AS74"/>
    <mergeCell ref="AM86:AS86"/>
    <mergeCell ref="AM76:AS79"/>
    <mergeCell ref="Y76:Y79"/>
    <mergeCell ref="AF76:AF79"/>
    <mergeCell ref="AH76:AH79"/>
    <mergeCell ref="AI76:AI79"/>
    <mergeCell ref="AG76:AG79"/>
    <mergeCell ref="AJ76:AJ79"/>
    <mergeCell ref="AK76:AK79"/>
    <mergeCell ref="AF80:AF81"/>
    <mergeCell ref="B100:X100"/>
    <mergeCell ref="AL67:AL69"/>
    <mergeCell ref="AM67:AS69"/>
    <mergeCell ref="AD68:AD69"/>
    <mergeCell ref="AE68:AE69"/>
    <mergeCell ref="AF68:AF69"/>
    <mergeCell ref="AG68:AG69"/>
    <mergeCell ref="G70:G99"/>
    <mergeCell ref="H70:H99"/>
    <mergeCell ref="I70:I99"/>
    <mergeCell ref="B68:B69"/>
    <mergeCell ref="C68:C69"/>
    <mergeCell ref="D68:D69"/>
    <mergeCell ref="G68:G69"/>
    <mergeCell ref="J70:J99"/>
    <mergeCell ref="K70:K99"/>
    <mergeCell ref="AB68:AB69"/>
    <mergeCell ref="AC68:AC69"/>
    <mergeCell ref="J68:K68"/>
    <mergeCell ref="L68:O68"/>
    <mergeCell ref="P68:P69"/>
    <mergeCell ref="Q68:Q69"/>
    <mergeCell ref="AM98:AS99"/>
    <mergeCell ref="M70:M99"/>
    <mergeCell ref="L70:L99"/>
    <mergeCell ref="Y98:Y99"/>
    <mergeCell ref="Q70:Q74"/>
    <mergeCell ref="P70:P74"/>
    <mergeCell ref="P75:P88"/>
    <mergeCell ref="B62:X62"/>
    <mergeCell ref="B63:X63"/>
    <mergeCell ref="B64:X64"/>
    <mergeCell ref="B67:F67"/>
    <mergeCell ref="G67:O67"/>
    <mergeCell ref="P67:X67"/>
    <mergeCell ref="Y90:Y97"/>
    <mergeCell ref="Q90:Q99"/>
    <mergeCell ref="R90:R99"/>
    <mergeCell ref="S90:S99"/>
    <mergeCell ref="T90:T99"/>
    <mergeCell ref="U90:U99"/>
    <mergeCell ref="V90:V99"/>
    <mergeCell ref="W90:W99"/>
    <mergeCell ref="X90:X99"/>
    <mergeCell ref="Q75:Q88"/>
    <mergeCell ref="R75:R88"/>
    <mergeCell ref="N70:N99"/>
    <mergeCell ref="O70:O99"/>
    <mergeCell ref="B56:X56"/>
    <mergeCell ref="B57:X57"/>
    <mergeCell ref="B58:X58"/>
    <mergeCell ref="B59:X59"/>
    <mergeCell ref="B60:X60"/>
    <mergeCell ref="B61:X61"/>
    <mergeCell ref="B66:AS66"/>
    <mergeCell ref="B65:AS65"/>
    <mergeCell ref="AK67:AK69"/>
    <mergeCell ref="H68:H69"/>
    <mergeCell ref="I68:I69"/>
    <mergeCell ref="Y67:AE67"/>
    <mergeCell ref="AF67:AI67"/>
    <mergeCell ref="AJ67:AJ69"/>
    <mergeCell ref="U68:X68"/>
    <mergeCell ref="Y68:Y69"/>
    <mergeCell ref="Z68:Z69"/>
    <mergeCell ref="AA68:AA69"/>
    <mergeCell ref="R68:R69"/>
    <mergeCell ref="S68:T68"/>
    <mergeCell ref="AH68:AH69"/>
    <mergeCell ref="AI68:AI69"/>
    <mergeCell ref="B50:X50"/>
    <mergeCell ref="B51:X51"/>
    <mergeCell ref="B52:X52"/>
    <mergeCell ref="B53:X53"/>
    <mergeCell ref="B54:X54"/>
    <mergeCell ref="B55:X55"/>
    <mergeCell ref="B44:X44"/>
    <mergeCell ref="B45:X45"/>
    <mergeCell ref="B46:X46"/>
    <mergeCell ref="B47:X47"/>
    <mergeCell ref="B48:X48"/>
    <mergeCell ref="B49:X49"/>
    <mergeCell ref="B40:X40"/>
    <mergeCell ref="B41:X41"/>
    <mergeCell ref="B42:X42"/>
    <mergeCell ref="B43:X43"/>
    <mergeCell ref="B32:X32"/>
    <mergeCell ref="B33:X33"/>
    <mergeCell ref="B34:X34"/>
    <mergeCell ref="B35:X35"/>
    <mergeCell ref="B36:X36"/>
    <mergeCell ref="B37:X37"/>
    <mergeCell ref="B2:X2"/>
    <mergeCell ref="B3:X3"/>
    <mergeCell ref="B4:X4"/>
    <mergeCell ref="B5:X5"/>
    <mergeCell ref="B6:X6"/>
    <mergeCell ref="B7:X7"/>
    <mergeCell ref="B14:X14"/>
    <mergeCell ref="B15:X15"/>
    <mergeCell ref="B16:X16"/>
    <mergeCell ref="B17:X17"/>
    <mergeCell ref="B18:X18"/>
    <mergeCell ref="B19:X19"/>
    <mergeCell ref="B8:X8"/>
    <mergeCell ref="B9:X9"/>
    <mergeCell ref="B10:X10"/>
    <mergeCell ref="B11:X11"/>
    <mergeCell ref="B12:X12"/>
    <mergeCell ref="B13:X13"/>
    <mergeCell ref="B31:X31"/>
    <mergeCell ref="B20:X20"/>
    <mergeCell ref="B21:X21"/>
    <mergeCell ref="B22:X22"/>
    <mergeCell ref="B23:X23"/>
    <mergeCell ref="B24:X24"/>
    <mergeCell ref="B25:X25"/>
    <mergeCell ref="B38:X38"/>
    <mergeCell ref="B39:X39"/>
    <mergeCell ref="B26:X26"/>
    <mergeCell ref="B27:X27"/>
    <mergeCell ref="B28:X28"/>
    <mergeCell ref="B29:X29"/>
    <mergeCell ref="B30:X30"/>
    <mergeCell ref="P90:P99"/>
    <mergeCell ref="AM85:AS85"/>
    <mergeCell ref="AH82:AH83"/>
    <mergeCell ref="AI82:AI83"/>
    <mergeCell ref="AM82:AS83"/>
    <mergeCell ref="AL82:AL83"/>
    <mergeCell ref="AK82:AK83"/>
    <mergeCell ref="AJ82:AJ83"/>
    <mergeCell ref="AM88:AS88"/>
    <mergeCell ref="AM84:AS84"/>
    <mergeCell ref="AF98:AF99"/>
    <mergeCell ref="AG98:AG99"/>
    <mergeCell ref="AH98:AH99"/>
    <mergeCell ref="AI98:AI99"/>
    <mergeCell ref="AJ98:AJ99"/>
    <mergeCell ref="AK98:AK99"/>
    <mergeCell ref="AL98:AL99"/>
    <mergeCell ref="AM90:AS97"/>
    <mergeCell ref="AF94:AF97"/>
    <mergeCell ref="AG94:AG97"/>
    <mergeCell ref="AH94:AH97"/>
    <mergeCell ref="AI94:AI97"/>
    <mergeCell ref="AJ94:AJ97"/>
    <mergeCell ref="AK94:AK97"/>
    <mergeCell ref="AG80:AG81"/>
    <mergeCell ref="AH80:AH81"/>
    <mergeCell ref="AI80:AI81"/>
    <mergeCell ref="AJ80:AJ81"/>
    <mergeCell ref="AK80:AK81"/>
    <mergeCell ref="AL80:AL81"/>
    <mergeCell ref="AM80:AS81"/>
    <mergeCell ref="Y80:Y81"/>
    <mergeCell ref="AL94:AL97"/>
    <mergeCell ref="AJ90:AJ93"/>
    <mergeCell ref="AK90:AK93"/>
    <mergeCell ref="AL90:AL93"/>
    <mergeCell ref="Y86:Y87"/>
    <mergeCell ref="AM87:AS87"/>
    <mergeCell ref="AM89:AS89"/>
    <mergeCell ref="F77:F78"/>
    <mergeCell ref="E77:E78"/>
    <mergeCell ref="B77:B78"/>
    <mergeCell ref="B70:B76"/>
    <mergeCell ref="C70:C76"/>
    <mergeCell ref="D70:D76"/>
    <mergeCell ref="E70:E76"/>
    <mergeCell ref="F70:F76"/>
    <mergeCell ref="B82:B99"/>
    <mergeCell ref="C82:C99"/>
    <mergeCell ref="D82:D99"/>
    <mergeCell ref="E82:E99"/>
    <mergeCell ref="F82:F99"/>
    <mergeCell ref="C80:C81"/>
    <mergeCell ref="B80:B81"/>
    <mergeCell ref="D77:D78"/>
    <mergeCell ref="C77:C78"/>
    <mergeCell ref="F80:F81"/>
    <mergeCell ref="E80:E81"/>
    <mergeCell ref="D80:D81"/>
    <mergeCell ref="R72:R74"/>
    <mergeCell ref="S72:S74"/>
    <mergeCell ref="T72:T74"/>
    <mergeCell ref="U72:U74"/>
    <mergeCell ref="V72:V74"/>
    <mergeCell ref="W72:W74"/>
    <mergeCell ref="X72:X74"/>
    <mergeCell ref="AM72:AS72"/>
    <mergeCell ref="Y73:Y74"/>
    <mergeCell ref="AM73:AS73"/>
  </mergeCells>
  <pageMargins left="0.7" right="0.7" top="0.75" bottom="0.75" header="0.3" footer="0.3"/>
  <pageSetup scale="14" fitToWidth="0"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5CAA8-0690-4D19-AE62-958A1A4BE6E3}">
  <dimension ref="A1:P13"/>
  <sheetViews>
    <sheetView zoomScale="91" zoomScaleNormal="91" workbookViewId="0">
      <selection activeCell="D21" sqref="D21"/>
    </sheetView>
  </sheetViews>
  <sheetFormatPr baseColWidth="10" defaultRowHeight="14.25"/>
  <cols>
    <col min="2" max="2" width="13.625" customWidth="1"/>
    <col min="6" max="6" width="12.375" customWidth="1"/>
    <col min="13" max="13" width="16.25" customWidth="1"/>
    <col min="14" max="14" width="17.375" customWidth="1"/>
  </cols>
  <sheetData>
    <row r="1" spans="1:16" ht="15" thickBot="1">
      <c r="A1" s="117" t="s">
        <v>192</v>
      </c>
      <c r="B1" s="118"/>
      <c r="C1" s="118"/>
      <c r="D1" s="118"/>
      <c r="E1" s="118"/>
      <c r="F1" s="118"/>
      <c r="G1" s="118"/>
      <c r="H1" s="118"/>
      <c r="I1" s="118"/>
      <c r="J1" s="118"/>
      <c r="K1" s="118"/>
      <c r="L1" s="118"/>
      <c r="M1" s="118"/>
      <c r="N1" s="118"/>
      <c r="O1" s="119"/>
    </row>
    <row r="2" spans="1:16" ht="15" thickBot="1">
      <c r="A2" s="117" t="s">
        <v>193</v>
      </c>
      <c r="B2" s="118"/>
      <c r="C2" s="118"/>
      <c r="D2" s="118"/>
      <c r="E2" s="118"/>
      <c r="F2" s="118"/>
      <c r="G2" s="118"/>
      <c r="H2" s="118"/>
      <c r="I2" s="118"/>
      <c r="J2" s="118"/>
      <c r="K2" s="118"/>
      <c r="L2" s="118"/>
      <c r="M2" s="118"/>
      <c r="N2" s="118"/>
      <c r="O2" s="119"/>
    </row>
    <row r="3" spans="1:16" ht="15.75" thickBot="1">
      <c r="A3" s="120" t="s">
        <v>194</v>
      </c>
      <c r="B3" s="121"/>
      <c r="C3" s="121"/>
      <c r="D3" s="121"/>
      <c r="E3" s="121"/>
      <c r="F3" s="121"/>
      <c r="G3" s="121"/>
      <c r="H3" s="121"/>
      <c r="I3" s="121"/>
      <c r="J3" s="121"/>
      <c r="K3" s="121"/>
      <c r="L3" s="121"/>
      <c r="M3" s="121"/>
      <c r="N3" s="121"/>
      <c r="O3" s="122"/>
    </row>
    <row r="4" spans="1:16" ht="15.75" thickBot="1">
      <c r="A4" s="120" t="s">
        <v>195</v>
      </c>
      <c r="B4" s="121"/>
      <c r="C4" s="121"/>
      <c r="D4" s="121"/>
      <c r="E4" s="121"/>
      <c r="F4" s="121"/>
      <c r="G4" s="121"/>
      <c r="H4" s="121"/>
      <c r="I4" s="121"/>
      <c r="J4" s="121"/>
      <c r="K4" s="121"/>
      <c r="L4" s="121"/>
      <c r="M4" s="121"/>
      <c r="N4" s="121"/>
      <c r="O4" s="122"/>
    </row>
    <row r="5" spans="1:16" ht="15" thickBot="1">
      <c r="A5" s="52">
        <v>1</v>
      </c>
      <c r="B5" s="52">
        <v>2</v>
      </c>
      <c r="C5" s="52">
        <v>3</v>
      </c>
      <c r="D5" s="52">
        <v>4</v>
      </c>
      <c r="E5" s="52">
        <v>5</v>
      </c>
      <c r="F5" s="52">
        <v>6</v>
      </c>
      <c r="G5" s="52">
        <v>7</v>
      </c>
      <c r="H5" s="52">
        <v>8</v>
      </c>
      <c r="I5" s="123">
        <v>9</v>
      </c>
      <c r="J5" s="123"/>
      <c r="K5" s="123"/>
      <c r="L5" s="123"/>
      <c r="M5" s="52">
        <v>10</v>
      </c>
      <c r="N5" s="52">
        <v>11</v>
      </c>
      <c r="O5" s="52">
        <v>12</v>
      </c>
    </row>
    <row r="6" spans="1:16" ht="22.5" customHeight="1" thickBot="1">
      <c r="A6" s="116" t="s">
        <v>196</v>
      </c>
      <c r="B6" s="116" t="s">
        <v>197</v>
      </c>
      <c r="C6" s="116" t="s">
        <v>198</v>
      </c>
      <c r="D6" s="116" t="s">
        <v>199</v>
      </c>
      <c r="E6" s="116" t="s">
        <v>200</v>
      </c>
      <c r="F6" s="116" t="s">
        <v>201</v>
      </c>
      <c r="G6" s="116" t="s">
        <v>202</v>
      </c>
      <c r="H6" s="116" t="s">
        <v>203</v>
      </c>
      <c r="I6" s="116" t="s">
        <v>204</v>
      </c>
      <c r="J6" s="116"/>
      <c r="K6" s="116"/>
      <c r="L6" s="116"/>
      <c r="M6" s="116" t="s">
        <v>205</v>
      </c>
      <c r="N6" s="116" t="s">
        <v>206</v>
      </c>
      <c r="O6" s="116" t="s">
        <v>6</v>
      </c>
    </row>
    <row r="7" spans="1:16" ht="15" thickBot="1">
      <c r="A7" s="116"/>
      <c r="B7" s="116"/>
      <c r="C7" s="116"/>
      <c r="D7" s="116"/>
      <c r="E7" s="116"/>
      <c r="F7" s="116"/>
      <c r="G7" s="116"/>
      <c r="H7" s="116"/>
      <c r="I7" s="116" t="s">
        <v>207</v>
      </c>
      <c r="J7" s="116"/>
      <c r="K7" s="116"/>
      <c r="L7" s="116"/>
      <c r="M7" s="116"/>
      <c r="N7" s="116"/>
      <c r="O7" s="116"/>
    </row>
    <row r="8" spans="1:16" ht="16.5" thickBot="1">
      <c r="A8" s="116"/>
      <c r="B8" s="116"/>
      <c r="C8" s="116"/>
      <c r="D8" s="116"/>
      <c r="E8" s="116"/>
      <c r="F8" s="116"/>
      <c r="G8" s="116"/>
      <c r="H8" s="116"/>
      <c r="I8" s="53">
        <v>2025</v>
      </c>
      <c r="J8" s="53">
        <v>2026</v>
      </c>
      <c r="K8" s="53">
        <v>2027</v>
      </c>
      <c r="L8" s="53">
        <v>2028</v>
      </c>
      <c r="M8" s="116"/>
      <c r="N8" s="116"/>
      <c r="O8" s="116"/>
      <c r="P8" s="31"/>
    </row>
    <row r="9" spans="1:16" ht="113.25" thickBot="1">
      <c r="A9" s="54" t="s">
        <v>389</v>
      </c>
      <c r="B9" s="54" t="str">
        <f>+'Ejes 1+2 RE+RI+Productos'!Q70</f>
        <v>RI-01
Satisfecha la demanda para la instalación y creación de parques industriales, zonas francas y distritos industriales</v>
      </c>
      <c r="C9" s="54" t="str">
        <f>+'Ejes 1+2 RE+RI+Productos'!R70</f>
        <v>RI-01-I-1
Porcentaje de satisfacción de los industriales con las instalaciones ofertadas</v>
      </c>
      <c r="D9" s="54" t="str">
        <f>+'Ejes 1+2 RE+RI+Productos'!T70</f>
        <v>N/D</v>
      </c>
      <c r="E9" s="56">
        <f>+'Ejes 1+2 RE+RI+Productos'!X70</f>
        <v>0.95</v>
      </c>
      <c r="F9" s="54" t="s">
        <v>394</v>
      </c>
      <c r="G9" s="54" t="s">
        <v>232</v>
      </c>
      <c r="H9" s="54" t="s">
        <v>392</v>
      </c>
      <c r="I9" s="56">
        <f>+'Ejes 1+2 RE+RI+Productos'!U70</f>
        <v>0.95</v>
      </c>
      <c r="J9" s="56">
        <f>+'Ejes 1+2 RE+RI+Productos'!V70</f>
        <v>0.95</v>
      </c>
      <c r="K9" s="56">
        <f>+'Ejes 1+2 RE+RI+Productos'!W70</f>
        <v>0.95</v>
      </c>
      <c r="L9" s="56">
        <f>+'Ejes 1+2 RE+RI+Productos'!X70</f>
        <v>0.95</v>
      </c>
      <c r="M9" s="55" t="s">
        <v>385</v>
      </c>
      <c r="N9" s="54" t="s">
        <v>391</v>
      </c>
      <c r="O9" s="54" t="s">
        <v>386</v>
      </c>
      <c r="P9" s="51"/>
    </row>
    <row r="10" spans="1:16" ht="131.25" customHeight="1" thickBot="1">
      <c r="A10" s="54" t="s">
        <v>389</v>
      </c>
      <c r="B10" s="54" t="str">
        <f>+B9</f>
        <v>RI-01
Satisfecha la demanda para la instalación y creación de parques industriales, zonas francas y distritos industriales</v>
      </c>
      <c r="C10" s="54" t="str">
        <f>+'Ejes 1+2 RE+RI+Productos'!R71</f>
        <v>RI-01-I-2
Porcentaje de incremento espacios en parques administrados por PROINDUSTRIA</v>
      </c>
      <c r="D10" s="54" t="str">
        <f>+'Ejes 1+2 RE+RI+Productos'!T71</f>
        <v>N/D</v>
      </c>
      <c r="E10" s="56">
        <f>+'Ejes 1+2 RE+RI+Productos'!X71</f>
        <v>0.01</v>
      </c>
      <c r="F10" s="54" t="s">
        <v>394</v>
      </c>
      <c r="G10" s="54" t="s">
        <v>232</v>
      </c>
      <c r="H10" s="54" t="s">
        <v>392</v>
      </c>
      <c r="I10" s="56">
        <f>+'Ejes 1+2 RE+RI+Productos'!U71</f>
        <v>0.01</v>
      </c>
      <c r="J10" s="56">
        <f>+'Ejes 1+2 RE+RI+Productos'!V71</f>
        <v>0.01</v>
      </c>
      <c r="K10" s="56">
        <f>+'Ejes 1+2 RE+RI+Productos'!W71</f>
        <v>0.01</v>
      </c>
      <c r="L10" s="56">
        <f>+'Ejes 1+2 RE+RI+Productos'!X71</f>
        <v>0.01</v>
      </c>
      <c r="M10" s="55" t="s">
        <v>385</v>
      </c>
      <c r="N10" s="54" t="s">
        <v>391</v>
      </c>
      <c r="O10" s="54" t="s">
        <v>386</v>
      </c>
      <c r="P10" s="51"/>
    </row>
    <row r="11" spans="1:16" ht="125.25" customHeight="1" thickBot="1">
      <c r="A11" s="54" t="s">
        <v>389</v>
      </c>
      <c r="B11" s="54" t="str">
        <f>+B10</f>
        <v>RI-01
Satisfecha la demanda para la instalación y creación de parques industriales, zonas francas y distritos industriales</v>
      </c>
      <c r="C11" s="54" t="str">
        <f>+'Ejes 1+2 RE+RI+Productos'!R72</f>
        <v>RI-01-I-3
Porcentaje de incremento de espacios en distritos industriales administrados por PROINDUSTRIA</v>
      </c>
      <c r="D11" s="54" t="str">
        <f>+'Ejes 1+2 RE+RI+Productos'!T72</f>
        <v>N/D</v>
      </c>
      <c r="E11" s="56">
        <f>+'Ejes 1+2 RE+RI+Productos'!X72</f>
        <v>0.01</v>
      </c>
      <c r="F11" s="54" t="s">
        <v>394</v>
      </c>
      <c r="G11" s="54" t="s">
        <v>232</v>
      </c>
      <c r="H11" s="54" t="s">
        <v>392</v>
      </c>
      <c r="I11" s="56">
        <f>+'Ejes 1+2 RE+RI+Productos'!U72</f>
        <v>0.01</v>
      </c>
      <c r="J11" s="56">
        <f>+'Ejes 1+2 RE+RI+Productos'!V72</f>
        <v>0.01</v>
      </c>
      <c r="K11" s="56">
        <f>+'Ejes 1+2 RE+RI+Productos'!W72</f>
        <v>0.01</v>
      </c>
      <c r="L11" s="56">
        <f>+'Ejes 1+2 RE+RI+Productos'!X72</f>
        <v>0.01</v>
      </c>
      <c r="M11" s="55" t="s">
        <v>385</v>
      </c>
      <c r="N11" s="54" t="s">
        <v>391</v>
      </c>
      <c r="O11" s="54" t="s">
        <v>386</v>
      </c>
      <c r="P11" s="51"/>
    </row>
    <row r="12" spans="1:16" ht="204.75" customHeight="1" thickBot="1">
      <c r="A12" s="54" t="s">
        <v>382</v>
      </c>
      <c r="B12" s="54" t="str">
        <f>+'Ejes 1+2 RE+RI+Productos'!Q75</f>
        <v>RI-02
Impulsada la competitividad industrial
del sector manufacturero mediante la
transformación industrial, innovación,
articulación productiva, transferencia de
conocimientos y facilitación comercial.</v>
      </c>
      <c r="C12" s="54" t="str">
        <f>+'Ejes 1+2 RE+RI+Productos'!R75</f>
        <v>RI-02-I-1
Porcentaje de industrias que mejoran sus procesos de producción</v>
      </c>
      <c r="D12" s="54" t="str">
        <f>+'Ejes 1+2 RE+RI+Productos'!T75</f>
        <v>N/D</v>
      </c>
      <c r="E12" s="56">
        <f>+'Ejes 1+2 RE+RI+Productos'!X75</f>
        <v>0.95</v>
      </c>
      <c r="F12" s="54" t="s">
        <v>384</v>
      </c>
      <c r="G12" s="54" t="s">
        <v>208</v>
      </c>
      <c r="H12" s="55" t="s">
        <v>383</v>
      </c>
      <c r="I12" s="56">
        <f>+'Ejes 1+2 RE+RI+Productos'!U75</f>
        <v>0.95</v>
      </c>
      <c r="J12" s="56">
        <f>+'Ejes 1+2 RE+RI+Productos'!V75</f>
        <v>0.95</v>
      </c>
      <c r="K12" s="56">
        <f>+'Ejes 1+2 RE+RI+Productos'!W75</f>
        <v>0.95</v>
      </c>
      <c r="L12" s="56">
        <f>+'Ejes 1+2 RE+RI+Productos'!X75</f>
        <v>0.95</v>
      </c>
      <c r="M12" s="55" t="s">
        <v>393</v>
      </c>
      <c r="N12" s="54" t="s">
        <v>388</v>
      </c>
      <c r="O12" s="54" t="s">
        <v>387</v>
      </c>
      <c r="P12" s="51"/>
    </row>
    <row r="13" spans="1:16" ht="138.75" customHeight="1" thickBot="1">
      <c r="A13" s="55" t="s">
        <v>390</v>
      </c>
      <c r="B13" s="54" t="str">
        <f>+'Ejes 1+2 RE+RI+Productos'!Q90</f>
        <v>RI-03
Satisfecha las necesidades de creación y
obtención de Registro Industrial de industrias manufactureras.</v>
      </c>
      <c r="C13" s="54" t="str">
        <f>+'Ejes 1+2 RE+RI+Productos'!R90</f>
        <v>RI-03-I-1
Porcentaje de industrias manufactureras que cumplen con los requerimetos estabecidos por Proindustria</v>
      </c>
      <c r="D13" s="54" t="str">
        <f>+'Ejes 1+2 RE+RI+Productos'!T90</f>
        <v>N/D</v>
      </c>
      <c r="E13" s="56">
        <f>+'Ejes 1+2 RE+RI+Productos'!X90</f>
        <v>0.4</v>
      </c>
      <c r="F13" s="54" t="s">
        <v>395</v>
      </c>
      <c r="G13" s="54" t="s">
        <v>208</v>
      </c>
      <c r="H13" s="55" t="s">
        <v>383</v>
      </c>
      <c r="I13" s="56">
        <f>+'Ejes 1+2 RE+RI+Productos'!U90</f>
        <v>0.2</v>
      </c>
      <c r="J13" s="56">
        <f>+'Ejes 1+2 RE+RI+Productos'!V90</f>
        <v>0.25</v>
      </c>
      <c r="K13" s="56">
        <f>+'Ejes 1+2 RE+RI+Productos'!W90</f>
        <v>0.3</v>
      </c>
      <c r="L13" s="56">
        <f>+'Ejes 1+2 RE+RI+Productos'!X90</f>
        <v>0.4</v>
      </c>
      <c r="M13" s="55" t="s">
        <v>393</v>
      </c>
      <c r="N13" s="54" t="s">
        <v>388</v>
      </c>
      <c r="O13" s="54" t="s">
        <v>387</v>
      </c>
      <c r="P13" s="51"/>
    </row>
  </sheetData>
  <mergeCells count="18">
    <mergeCell ref="B6:B8"/>
    <mergeCell ref="C6:C8"/>
    <mergeCell ref="D6:D8"/>
    <mergeCell ref="E6:E8"/>
    <mergeCell ref="A1:O1"/>
    <mergeCell ref="A2:O2"/>
    <mergeCell ref="A3:O3"/>
    <mergeCell ref="A4:O4"/>
    <mergeCell ref="O6:O8"/>
    <mergeCell ref="I7:L7"/>
    <mergeCell ref="F6:F8"/>
    <mergeCell ref="G6:G8"/>
    <mergeCell ref="H6:H8"/>
    <mergeCell ref="I6:L6"/>
    <mergeCell ref="M6:M8"/>
    <mergeCell ref="N6:N8"/>
    <mergeCell ref="I5:L5"/>
    <mergeCell ref="A6:A8"/>
  </mergeCells>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BDBE9-463A-4D80-90FA-6D3C230769F4}">
  <dimension ref="A1:P54"/>
  <sheetViews>
    <sheetView workbookViewId="0">
      <selection activeCell="A61" sqref="A61"/>
    </sheetView>
  </sheetViews>
  <sheetFormatPr baseColWidth="10" defaultRowHeight="14.25"/>
  <sheetData>
    <row r="1" spans="1:16" ht="16.5" thickBot="1">
      <c r="A1" s="117" t="s">
        <v>192</v>
      </c>
      <c r="B1" s="118"/>
      <c r="C1" s="118"/>
      <c r="D1" s="118"/>
      <c r="E1" s="118"/>
      <c r="F1" s="118"/>
      <c r="G1" s="118"/>
      <c r="H1" s="118"/>
      <c r="I1" s="118"/>
      <c r="J1" s="118"/>
      <c r="K1" s="118"/>
      <c r="L1" s="118"/>
      <c r="M1" s="118"/>
      <c r="N1" s="118"/>
      <c r="O1" s="119"/>
      <c r="P1" s="31"/>
    </row>
    <row r="2" spans="1:16" ht="16.5" thickBot="1">
      <c r="A2" s="117" t="s">
        <v>193</v>
      </c>
      <c r="B2" s="118"/>
      <c r="C2" s="118"/>
      <c r="D2" s="118"/>
      <c r="E2" s="118"/>
      <c r="F2" s="118"/>
      <c r="G2" s="118"/>
      <c r="H2" s="118"/>
      <c r="I2" s="118"/>
      <c r="J2" s="118"/>
      <c r="K2" s="118"/>
      <c r="L2" s="118"/>
      <c r="M2" s="118"/>
      <c r="N2" s="118"/>
      <c r="O2" s="119"/>
      <c r="P2" s="31"/>
    </row>
    <row r="3" spans="1:16" ht="16.5" thickBot="1">
      <c r="A3" s="124" t="s">
        <v>236</v>
      </c>
      <c r="B3" s="125"/>
      <c r="C3" s="125"/>
      <c r="D3" s="125"/>
      <c r="E3" s="125"/>
      <c r="F3" s="125"/>
      <c r="G3" s="125"/>
      <c r="H3" s="125"/>
      <c r="I3" s="125"/>
      <c r="J3" s="125"/>
      <c r="K3" s="125"/>
      <c r="L3" s="125"/>
      <c r="M3" s="125"/>
      <c r="N3" s="125"/>
      <c r="O3" s="126"/>
      <c r="P3" s="31"/>
    </row>
    <row r="4" spans="1:16" ht="16.5" thickBot="1">
      <c r="A4" s="124" t="s">
        <v>237</v>
      </c>
      <c r="B4" s="125"/>
      <c r="C4" s="125"/>
      <c r="D4" s="125"/>
      <c r="E4" s="125"/>
      <c r="F4" s="125"/>
      <c r="G4" s="125"/>
      <c r="H4" s="125"/>
      <c r="I4" s="125"/>
      <c r="J4" s="125"/>
      <c r="K4" s="125"/>
      <c r="L4" s="125"/>
      <c r="M4" s="125"/>
      <c r="N4" s="125"/>
      <c r="O4" s="126"/>
      <c r="P4" s="43"/>
    </row>
    <row r="5" spans="1:16" ht="15" thickBot="1">
      <c r="A5" s="29">
        <v>1</v>
      </c>
      <c r="B5" s="30">
        <v>2</v>
      </c>
      <c r="C5" s="30">
        <v>3</v>
      </c>
      <c r="D5" s="30">
        <v>4</v>
      </c>
      <c r="E5" s="30">
        <v>5</v>
      </c>
      <c r="F5" s="30">
        <v>6</v>
      </c>
      <c r="G5" s="30">
        <v>7</v>
      </c>
      <c r="H5" s="30">
        <v>8</v>
      </c>
      <c r="I5" s="127">
        <v>9</v>
      </c>
      <c r="J5" s="128"/>
      <c r="K5" s="128"/>
      <c r="L5" s="129"/>
      <c r="M5" s="30">
        <v>10</v>
      </c>
      <c r="N5" s="30">
        <v>11</v>
      </c>
      <c r="O5" s="127">
        <v>12</v>
      </c>
      <c r="P5" s="129"/>
    </row>
    <row r="6" spans="1:16" ht="15" thickBot="1">
      <c r="A6" s="130" t="s">
        <v>196</v>
      </c>
      <c r="B6" s="130" t="s">
        <v>197</v>
      </c>
      <c r="C6" s="130" t="s">
        <v>198</v>
      </c>
      <c r="D6" s="130" t="s">
        <v>199</v>
      </c>
      <c r="E6" s="130" t="s">
        <v>200</v>
      </c>
      <c r="F6" s="130" t="s">
        <v>201</v>
      </c>
      <c r="G6" s="130" t="s">
        <v>202</v>
      </c>
      <c r="H6" s="130" t="s">
        <v>203</v>
      </c>
      <c r="I6" s="133" t="s">
        <v>204</v>
      </c>
      <c r="J6" s="134"/>
      <c r="K6" s="134"/>
      <c r="L6" s="135"/>
      <c r="M6" s="130" t="s">
        <v>205</v>
      </c>
      <c r="N6" s="130" t="s">
        <v>206</v>
      </c>
      <c r="O6" s="136" t="s">
        <v>6</v>
      </c>
      <c r="P6" s="137"/>
    </row>
    <row r="7" spans="1:16" ht="15" thickBot="1">
      <c r="A7" s="131"/>
      <c r="B7" s="131"/>
      <c r="C7" s="131"/>
      <c r="D7" s="131"/>
      <c r="E7" s="131"/>
      <c r="F7" s="131"/>
      <c r="G7" s="131"/>
      <c r="H7" s="131"/>
      <c r="I7" s="133" t="s">
        <v>207</v>
      </c>
      <c r="J7" s="134"/>
      <c r="K7" s="134"/>
      <c r="L7" s="135"/>
      <c r="M7" s="131"/>
      <c r="N7" s="131"/>
      <c r="O7" s="138"/>
      <c r="P7" s="139"/>
    </row>
    <row r="8" spans="1:16" ht="15" thickBot="1">
      <c r="A8" s="132"/>
      <c r="B8" s="132"/>
      <c r="C8" s="132"/>
      <c r="D8" s="132"/>
      <c r="E8" s="132"/>
      <c r="F8" s="132"/>
      <c r="G8" s="132"/>
      <c r="H8" s="132"/>
      <c r="I8" s="32">
        <v>2025</v>
      </c>
      <c r="J8" s="32">
        <v>2026</v>
      </c>
      <c r="K8" s="32">
        <v>2027</v>
      </c>
      <c r="L8" s="32">
        <v>2028</v>
      </c>
      <c r="M8" s="132"/>
      <c r="N8" s="132"/>
      <c r="O8" s="140"/>
      <c r="P8" s="141"/>
    </row>
    <row r="9" spans="1:16">
      <c r="A9" s="33" t="s">
        <v>228</v>
      </c>
      <c r="B9" s="34" t="s">
        <v>214</v>
      </c>
      <c r="C9" s="44" t="s">
        <v>216</v>
      </c>
      <c r="D9" s="154">
        <v>0.85</v>
      </c>
      <c r="E9" s="154">
        <v>0.9</v>
      </c>
      <c r="F9" s="142" t="s">
        <v>245</v>
      </c>
      <c r="G9" s="142" t="s">
        <v>246</v>
      </c>
      <c r="H9" s="142" t="s">
        <v>131</v>
      </c>
      <c r="I9" s="142">
        <v>87</v>
      </c>
      <c r="J9" s="142">
        <v>89</v>
      </c>
      <c r="K9" s="142">
        <v>90</v>
      </c>
      <c r="L9" s="142">
        <v>90</v>
      </c>
      <c r="M9" s="145" t="s">
        <v>247</v>
      </c>
      <c r="N9" s="145" t="s">
        <v>248</v>
      </c>
      <c r="O9" s="148" t="s">
        <v>249</v>
      </c>
      <c r="P9" s="149"/>
    </row>
    <row r="10" spans="1:16" ht="45">
      <c r="A10" s="33" t="s">
        <v>239</v>
      </c>
      <c r="B10" s="34" t="s">
        <v>243</v>
      </c>
      <c r="C10" s="44" t="s">
        <v>244</v>
      </c>
      <c r="D10" s="155"/>
      <c r="E10" s="155"/>
      <c r="F10" s="143"/>
      <c r="G10" s="143"/>
      <c r="H10" s="143"/>
      <c r="I10" s="143"/>
      <c r="J10" s="143"/>
      <c r="K10" s="143"/>
      <c r="L10" s="143"/>
      <c r="M10" s="146"/>
      <c r="N10" s="146"/>
      <c r="O10" s="150"/>
      <c r="P10" s="151"/>
    </row>
    <row r="11" spans="1:16" ht="15" thickBot="1">
      <c r="A11" s="33" t="s">
        <v>240</v>
      </c>
      <c r="B11" s="36"/>
      <c r="C11" s="35"/>
      <c r="D11" s="156"/>
      <c r="E11" s="156"/>
      <c r="F11" s="144"/>
      <c r="G11" s="144"/>
      <c r="H11" s="144"/>
      <c r="I11" s="144"/>
      <c r="J11" s="144"/>
      <c r="K11" s="144"/>
      <c r="L11" s="144"/>
      <c r="M11" s="147"/>
      <c r="N11" s="147"/>
      <c r="O11" s="152"/>
      <c r="P11" s="153"/>
    </row>
    <row r="12" spans="1:16" ht="45">
      <c r="A12" s="33" t="s">
        <v>241</v>
      </c>
      <c r="B12" s="36"/>
      <c r="C12" s="46" t="s">
        <v>215</v>
      </c>
      <c r="D12" s="157" t="s">
        <v>251</v>
      </c>
      <c r="E12" s="157" t="s">
        <v>252</v>
      </c>
      <c r="F12" s="142" t="s">
        <v>253</v>
      </c>
      <c r="G12" s="142" t="s">
        <v>254</v>
      </c>
      <c r="H12" s="142" t="s">
        <v>131</v>
      </c>
      <c r="I12" s="142">
        <v>85</v>
      </c>
      <c r="J12" s="142">
        <v>88</v>
      </c>
      <c r="K12" s="142">
        <v>92</v>
      </c>
      <c r="L12" s="142">
        <v>95</v>
      </c>
      <c r="M12" s="145" t="s">
        <v>255</v>
      </c>
      <c r="N12" s="45" t="s">
        <v>256</v>
      </c>
      <c r="O12" s="148" t="s">
        <v>258</v>
      </c>
      <c r="P12" s="149"/>
    </row>
    <row r="13" spans="1:16" ht="79.5" thickBot="1">
      <c r="A13" s="33" t="s">
        <v>242</v>
      </c>
      <c r="B13" s="36"/>
      <c r="C13" s="46" t="s">
        <v>250</v>
      </c>
      <c r="D13" s="158"/>
      <c r="E13" s="158"/>
      <c r="F13" s="144"/>
      <c r="G13" s="144"/>
      <c r="H13" s="144"/>
      <c r="I13" s="144"/>
      <c r="J13" s="144"/>
      <c r="K13" s="144"/>
      <c r="L13" s="144"/>
      <c r="M13" s="147"/>
      <c r="N13" s="47" t="s">
        <v>257</v>
      </c>
      <c r="O13" s="152" t="s">
        <v>259</v>
      </c>
      <c r="P13" s="153"/>
    </row>
    <row r="14" spans="1:16" ht="45">
      <c r="A14" s="41"/>
      <c r="B14" s="36"/>
      <c r="C14" s="39"/>
      <c r="D14" s="157" t="s">
        <v>260</v>
      </c>
      <c r="E14" s="159">
        <v>0.99</v>
      </c>
      <c r="F14" s="142" t="s">
        <v>261</v>
      </c>
      <c r="G14" s="142" t="s">
        <v>262</v>
      </c>
      <c r="H14" s="142" t="s">
        <v>131</v>
      </c>
      <c r="I14" s="142">
        <v>98</v>
      </c>
      <c r="J14" s="142">
        <v>99</v>
      </c>
      <c r="K14" s="142">
        <v>99</v>
      </c>
      <c r="L14" s="142">
        <v>99</v>
      </c>
      <c r="M14" s="145" t="s">
        <v>255</v>
      </c>
      <c r="N14" s="45" t="s">
        <v>263</v>
      </c>
      <c r="O14" s="148" t="s">
        <v>258</v>
      </c>
      <c r="P14" s="149"/>
    </row>
    <row r="15" spans="1:16" ht="45.75" thickBot="1">
      <c r="A15" s="42"/>
      <c r="B15" s="35"/>
      <c r="C15" s="40"/>
      <c r="D15" s="158"/>
      <c r="E15" s="160"/>
      <c r="F15" s="144"/>
      <c r="G15" s="144"/>
      <c r="H15" s="144"/>
      <c r="I15" s="144"/>
      <c r="J15" s="144"/>
      <c r="K15" s="144"/>
      <c r="L15" s="144"/>
      <c r="M15" s="147"/>
      <c r="N15" s="47" t="s">
        <v>264</v>
      </c>
      <c r="O15" s="152" t="s">
        <v>265</v>
      </c>
      <c r="P15" s="153"/>
    </row>
    <row r="16" spans="1:16" ht="45">
      <c r="A16" s="33" t="s">
        <v>446</v>
      </c>
      <c r="B16" s="34" t="s">
        <v>214</v>
      </c>
      <c r="C16" s="46" t="s">
        <v>215</v>
      </c>
      <c r="D16" s="157" t="s">
        <v>266</v>
      </c>
      <c r="E16" s="159">
        <v>0.9</v>
      </c>
      <c r="F16" s="142" t="s">
        <v>267</v>
      </c>
      <c r="G16" s="142" t="s">
        <v>254</v>
      </c>
      <c r="H16" s="142" t="s">
        <v>131</v>
      </c>
      <c r="I16" s="142">
        <v>79</v>
      </c>
      <c r="J16" s="142">
        <v>85</v>
      </c>
      <c r="K16" s="142">
        <v>88</v>
      </c>
      <c r="L16" s="142">
        <v>90</v>
      </c>
      <c r="M16" s="145" t="s">
        <v>268</v>
      </c>
      <c r="N16" s="45" t="s">
        <v>263</v>
      </c>
      <c r="O16" s="148" t="s">
        <v>270</v>
      </c>
      <c r="P16" s="149"/>
    </row>
    <row r="17" spans="1:16" ht="79.5" thickBot="1">
      <c r="A17" s="33" t="s">
        <v>239</v>
      </c>
      <c r="B17" s="34" t="s">
        <v>243</v>
      </c>
      <c r="C17" s="46" t="s">
        <v>250</v>
      </c>
      <c r="D17" s="158"/>
      <c r="E17" s="160"/>
      <c r="F17" s="144"/>
      <c r="G17" s="144"/>
      <c r="H17" s="144"/>
      <c r="I17" s="144"/>
      <c r="J17" s="144"/>
      <c r="K17" s="144"/>
      <c r="L17" s="144"/>
      <c r="M17" s="147"/>
      <c r="N17" s="47" t="s">
        <v>269</v>
      </c>
      <c r="O17" s="152"/>
      <c r="P17" s="153"/>
    </row>
    <row r="18" spans="1:16" ht="56.25">
      <c r="A18" s="33" t="s">
        <v>240</v>
      </c>
      <c r="B18" s="36"/>
      <c r="C18" s="39"/>
      <c r="D18" s="157" t="s">
        <v>271</v>
      </c>
      <c r="E18" s="159">
        <v>0.85</v>
      </c>
      <c r="F18" s="142" t="s">
        <v>272</v>
      </c>
      <c r="G18" s="142" t="s">
        <v>229</v>
      </c>
      <c r="H18" s="142" t="s">
        <v>131</v>
      </c>
      <c r="I18" s="142">
        <v>75</v>
      </c>
      <c r="J18" s="142">
        <v>80</v>
      </c>
      <c r="K18" s="142">
        <v>82</v>
      </c>
      <c r="L18" s="142">
        <v>85</v>
      </c>
      <c r="M18" s="145" t="s">
        <v>255</v>
      </c>
      <c r="N18" s="45" t="s">
        <v>256</v>
      </c>
      <c r="O18" s="148" t="s">
        <v>274</v>
      </c>
      <c r="P18" s="149"/>
    </row>
    <row r="19" spans="1:16" ht="68.25" thickBot="1">
      <c r="A19" s="33" t="s">
        <v>241</v>
      </c>
      <c r="B19" s="36"/>
      <c r="C19" s="39"/>
      <c r="D19" s="158"/>
      <c r="E19" s="160"/>
      <c r="F19" s="144"/>
      <c r="G19" s="144"/>
      <c r="H19" s="144"/>
      <c r="I19" s="144"/>
      <c r="J19" s="144"/>
      <c r="K19" s="144"/>
      <c r="L19" s="144"/>
      <c r="M19" s="147"/>
      <c r="N19" s="47" t="s">
        <v>273</v>
      </c>
      <c r="O19" s="152"/>
      <c r="P19" s="153"/>
    </row>
    <row r="20" spans="1:16" ht="56.25">
      <c r="A20" s="33" t="s">
        <v>242</v>
      </c>
      <c r="B20" s="36"/>
      <c r="C20" s="39"/>
      <c r="D20" s="157" t="s">
        <v>275</v>
      </c>
      <c r="E20" s="159">
        <v>1</v>
      </c>
      <c r="F20" s="142" t="s">
        <v>276</v>
      </c>
      <c r="G20" s="142" t="s">
        <v>246</v>
      </c>
      <c r="H20" s="142" t="s">
        <v>131</v>
      </c>
      <c r="I20" s="142">
        <v>100</v>
      </c>
      <c r="J20" s="142">
        <v>100</v>
      </c>
      <c r="K20" s="142">
        <v>100</v>
      </c>
      <c r="L20" s="142">
        <v>100</v>
      </c>
      <c r="M20" s="145" t="s">
        <v>268</v>
      </c>
      <c r="N20" s="45" t="s">
        <v>256</v>
      </c>
      <c r="O20" s="148" t="s">
        <v>258</v>
      </c>
      <c r="P20" s="149"/>
    </row>
    <row r="21" spans="1:16" ht="45.75" thickBot="1">
      <c r="A21" s="41"/>
      <c r="B21" s="36"/>
      <c r="C21" s="39"/>
      <c r="D21" s="158"/>
      <c r="E21" s="160"/>
      <c r="F21" s="144"/>
      <c r="G21" s="144"/>
      <c r="H21" s="144"/>
      <c r="I21" s="144"/>
      <c r="J21" s="144"/>
      <c r="K21" s="144"/>
      <c r="L21" s="144"/>
      <c r="M21" s="147"/>
      <c r="N21" s="47" t="s">
        <v>277</v>
      </c>
      <c r="O21" s="152" t="s">
        <v>265</v>
      </c>
      <c r="P21" s="153"/>
    </row>
    <row r="22" spans="1:16" ht="56.25">
      <c r="A22" s="41"/>
      <c r="B22" s="36"/>
      <c r="C22" s="39"/>
      <c r="D22" s="157" t="s">
        <v>278</v>
      </c>
      <c r="E22" s="159">
        <v>0.85</v>
      </c>
      <c r="F22" s="142" t="s">
        <v>279</v>
      </c>
      <c r="G22" s="142" t="s">
        <v>280</v>
      </c>
      <c r="H22" s="142" t="s">
        <v>131</v>
      </c>
      <c r="I22" s="142">
        <v>25</v>
      </c>
      <c r="J22" s="142">
        <v>35</v>
      </c>
      <c r="K22" s="142">
        <v>45</v>
      </c>
      <c r="L22" s="142">
        <v>65</v>
      </c>
      <c r="M22" s="145" t="s">
        <v>255</v>
      </c>
      <c r="N22" s="45" t="s">
        <v>263</v>
      </c>
      <c r="O22" s="148" t="s">
        <v>282</v>
      </c>
      <c r="P22" s="149"/>
    </row>
    <row r="23" spans="1:16" ht="45.75" thickBot="1">
      <c r="A23" s="42"/>
      <c r="B23" s="35"/>
      <c r="C23" s="40"/>
      <c r="D23" s="158"/>
      <c r="E23" s="160"/>
      <c r="F23" s="144"/>
      <c r="G23" s="144"/>
      <c r="H23" s="144"/>
      <c r="I23" s="144"/>
      <c r="J23" s="144"/>
      <c r="K23" s="144"/>
      <c r="L23" s="144"/>
      <c r="M23" s="147"/>
      <c r="N23" s="47" t="s">
        <v>281</v>
      </c>
      <c r="O23" s="152" t="s">
        <v>259</v>
      </c>
      <c r="P23" s="153"/>
    </row>
    <row r="24" spans="1:16" ht="45">
      <c r="A24" s="33" t="s">
        <v>228</v>
      </c>
      <c r="B24" s="34" t="s">
        <v>214</v>
      </c>
      <c r="C24" s="46" t="s">
        <v>215</v>
      </c>
      <c r="D24" s="157" t="s">
        <v>283</v>
      </c>
      <c r="E24" s="159">
        <v>0.95</v>
      </c>
      <c r="F24" s="142" t="s">
        <v>284</v>
      </c>
      <c r="G24" s="142" t="s">
        <v>246</v>
      </c>
      <c r="H24" s="142" t="s">
        <v>131</v>
      </c>
      <c r="I24" s="142">
        <v>86</v>
      </c>
      <c r="J24" s="142">
        <v>89</v>
      </c>
      <c r="K24" s="142">
        <v>90</v>
      </c>
      <c r="L24" s="142">
        <v>95</v>
      </c>
      <c r="M24" s="145" t="s">
        <v>285</v>
      </c>
      <c r="N24" s="45" t="s">
        <v>256</v>
      </c>
      <c r="O24" s="148" t="s">
        <v>258</v>
      </c>
      <c r="P24" s="149"/>
    </row>
    <row r="25" spans="1:16" ht="78.75">
      <c r="A25" s="33" t="s">
        <v>239</v>
      </c>
      <c r="B25" s="34" t="s">
        <v>243</v>
      </c>
      <c r="C25" s="46" t="s">
        <v>250</v>
      </c>
      <c r="D25" s="163"/>
      <c r="E25" s="164"/>
      <c r="F25" s="143"/>
      <c r="G25" s="143"/>
      <c r="H25" s="143"/>
      <c r="I25" s="143"/>
      <c r="J25" s="143"/>
      <c r="K25" s="143"/>
      <c r="L25" s="143"/>
      <c r="M25" s="146"/>
      <c r="N25" s="45" t="s">
        <v>286</v>
      </c>
      <c r="O25" s="150" t="s">
        <v>265</v>
      </c>
      <c r="P25" s="151"/>
    </row>
    <row r="26" spans="1:16" ht="15" thickBot="1">
      <c r="A26" s="33" t="s">
        <v>240</v>
      </c>
      <c r="B26" s="36"/>
      <c r="C26" s="40"/>
      <c r="D26" s="158"/>
      <c r="E26" s="160"/>
      <c r="F26" s="144"/>
      <c r="G26" s="144"/>
      <c r="H26" s="144"/>
      <c r="I26" s="144"/>
      <c r="J26" s="144"/>
      <c r="K26" s="144"/>
      <c r="L26" s="144"/>
      <c r="M26" s="147"/>
      <c r="N26" s="35"/>
      <c r="O26" s="161"/>
      <c r="P26" s="162"/>
    </row>
    <row r="27" spans="1:16" ht="112.5">
      <c r="A27" s="33" t="s">
        <v>241</v>
      </c>
      <c r="B27" s="36"/>
      <c r="C27" s="44" t="s">
        <v>217</v>
      </c>
      <c r="D27" s="154">
        <v>0.9</v>
      </c>
      <c r="E27" s="154">
        <v>0.95</v>
      </c>
      <c r="F27" s="142" t="s">
        <v>288</v>
      </c>
      <c r="G27" s="142" t="s">
        <v>289</v>
      </c>
      <c r="H27" s="142" t="s">
        <v>131</v>
      </c>
      <c r="I27" s="142" t="s">
        <v>290</v>
      </c>
      <c r="J27" s="142">
        <v>92</v>
      </c>
      <c r="K27" s="142">
        <v>94</v>
      </c>
      <c r="L27" s="142">
        <v>95</v>
      </c>
      <c r="M27" s="45" t="s">
        <v>291</v>
      </c>
      <c r="N27" s="145" t="s">
        <v>256</v>
      </c>
      <c r="O27" s="148" t="s">
        <v>293</v>
      </c>
      <c r="P27" s="149"/>
    </row>
    <row r="28" spans="1:16" ht="45.75" thickBot="1">
      <c r="A28" s="33" t="s">
        <v>242</v>
      </c>
      <c r="B28" s="35"/>
      <c r="C28" s="48" t="s">
        <v>287</v>
      </c>
      <c r="D28" s="156"/>
      <c r="E28" s="156"/>
      <c r="F28" s="144"/>
      <c r="G28" s="144"/>
      <c r="H28" s="144"/>
      <c r="I28" s="144"/>
      <c r="J28" s="144"/>
      <c r="K28" s="144"/>
      <c r="L28" s="144"/>
      <c r="M28" s="47" t="s">
        <v>292</v>
      </c>
      <c r="N28" s="147"/>
      <c r="O28" s="152"/>
      <c r="P28" s="153"/>
    </row>
    <row r="29" spans="1:16" ht="22.5">
      <c r="A29" s="41"/>
      <c r="B29" s="46" t="s">
        <v>218</v>
      </c>
      <c r="C29" s="44" t="s">
        <v>219</v>
      </c>
      <c r="D29" s="142" t="s">
        <v>35</v>
      </c>
      <c r="E29" s="154">
        <v>0.95</v>
      </c>
      <c r="F29" s="44" t="s">
        <v>296</v>
      </c>
      <c r="G29" s="142" t="s">
        <v>298</v>
      </c>
      <c r="H29" s="44" t="s">
        <v>131</v>
      </c>
      <c r="I29" s="154">
        <v>0.2</v>
      </c>
      <c r="J29" s="154">
        <v>0.25</v>
      </c>
      <c r="K29" s="154">
        <v>0.25</v>
      </c>
      <c r="L29" s="154">
        <v>0.25</v>
      </c>
      <c r="M29" s="145" t="s">
        <v>301</v>
      </c>
      <c r="N29" s="145" t="s">
        <v>302</v>
      </c>
      <c r="O29" s="148" t="s">
        <v>303</v>
      </c>
      <c r="P29" s="149"/>
    </row>
    <row r="30" spans="1:16" ht="168.75">
      <c r="A30" s="41"/>
      <c r="B30" s="38" t="s">
        <v>294</v>
      </c>
      <c r="C30" s="44" t="s">
        <v>295</v>
      </c>
      <c r="D30" s="143"/>
      <c r="E30" s="155"/>
      <c r="F30" s="44" t="s">
        <v>297</v>
      </c>
      <c r="G30" s="143"/>
      <c r="H30" s="44" t="s">
        <v>299</v>
      </c>
      <c r="I30" s="155"/>
      <c r="J30" s="155"/>
      <c r="K30" s="155"/>
      <c r="L30" s="155"/>
      <c r="M30" s="146"/>
      <c r="N30" s="146"/>
      <c r="O30" s="150"/>
      <c r="P30" s="151"/>
    </row>
    <row r="31" spans="1:16" ht="33.75">
      <c r="A31" s="41"/>
      <c r="B31" s="39"/>
      <c r="C31" s="36"/>
      <c r="D31" s="143"/>
      <c r="E31" s="155"/>
      <c r="F31" s="36"/>
      <c r="G31" s="143"/>
      <c r="H31" s="44" t="s">
        <v>300</v>
      </c>
      <c r="I31" s="155"/>
      <c r="J31" s="155"/>
      <c r="K31" s="155"/>
      <c r="L31" s="155"/>
      <c r="M31" s="146"/>
      <c r="N31" s="146"/>
      <c r="O31" s="150"/>
      <c r="P31" s="151"/>
    </row>
    <row r="32" spans="1:16" ht="34.5" thickBot="1">
      <c r="A32" s="42"/>
      <c r="B32" s="40"/>
      <c r="C32" s="35"/>
      <c r="D32" s="144"/>
      <c r="E32" s="156"/>
      <c r="F32" s="35"/>
      <c r="G32" s="144"/>
      <c r="H32" s="48" t="s">
        <v>289</v>
      </c>
      <c r="I32" s="156"/>
      <c r="J32" s="156"/>
      <c r="K32" s="156"/>
      <c r="L32" s="156"/>
      <c r="M32" s="147"/>
      <c r="N32" s="147"/>
      <c r="O32" s="152"/>
      <c r="P32" s="153"/>
    </row>
    <row r="33" spans="1:16" ht="22.5">
      <c r="A33" s="33" t="s">
        <v>238</v>
      </c>
      <c r="B33" s="44" t="s">
        <v>226</v>
      </c>
      <c r="C33" s="44" t="s">
        <v>227</v>
      </c>
      <c r="D33" s="142" t="s">
        <v>308</v>
      </c>
      <c r="E33" s="154">
        <v>0.95</v>
      </c>
      <c r="F33" s="142" t="s">
        <v>309</v>
      </c>
      <c r="G33" s="142" t="s">
        <v>254</v>
      </c>
      <c r="H33" s="142" t="s">
        <v>131</v>
      </c>
      <c r="I33" s="142" t="s">
        <v>310</v>
      </c>
      <c r="J33" s="142">
        <v>88</v>
      </c>
      <c r="K33" s="142">
        <v>92</v>
      </c>
      <c r="L33" s="142">
        <v>95</v>
      </c>
      <c r="M33" s="45" t="s">
        <v>311</v>
      </c>
      <c r="N33" s="145" t="s">
        <v>256</v>
      </c>
      <c r="O33" s="148" t="s">
        <v>312</v>
      </c>
      <c r="P33" s="149"/>
    </row>
    <row r="34" spans="1:16" ht="102" thickBot="1">
      <c r="A34" s="49" t="s">
        <v>305</v>
      </c>
      <c r="B34" s="37" t="s">
        <v>306</v>
      </c>
      <c r="C34" s="48" t="s">
        <v>307</v>
      </c>
      <c r="D34" s="144"/>
      <c r="E34" s="156"/>
      <c r="F34" s="144"/>
      <c r="G34" s="144"/>
      <c r="H34" s="144"/>
      <c r="I34" s="144"/>
      <c r="J34" s="144"/>
      <c r="K34" s="144"/>
      <c r="L34" s="144"/>
      <c r="M34" s="47" t="s">
        <v>292</v>
      </c>
      <c r="N34" s="147"/>
      <c r="O34" s="152"/>
      <c r="P34" s="153"/>
    </row>
    <row r="35" spans="1:16" ht="22.5">
      <c r="A35" s="33" t="s">
        <v>304</v>
      </c>
      <c r="B35" s="44" t="s">
        <v>212</v>
      </c>
      <c r="C35" s="44" t="s">
        <v>213</v>
      </c>
      <c r="D35" s="154">
        <v>0.76</v>
      </c>
      <c r="E35" s="154">
        <v>0.95</v>
      </c>
      <c r="F35" s="142" t="s">
        <v>317</v>
      </c>
      <c r="G35" s="142" t="s">
        <v>254</v>
      </c>
      <c r="H35" s="142" t="s">
        <v>131</v>
      </c>
      <c r="I35" s="142" t="s">
        <v>318</v>
      </c>
      <c r="J35" s="142">
        <v>85</v>
      </c>
      <c r="K35" s="142">
        <v>90</v>
      </c>
      <c r="L35" s="142">
        <v>95</v>
      </c>
      <c r="M35" s="45" t="s">
        <v>319</v>
      </c>
      <c r="N35" s="145" t="s">
        <v>320</v>
      </c>
      <c r="O35" s="148" t="s">
        <v>321</v>
      </c>
      <c r="P35" s="149"/>
    </row>
    <row r="36" spans="1:16" ht="57" thickBot="1">
      <c r="A36" s="50" t="s">
        <v>314</v>
      </c>
      <c r="B36" s="48" t="s">
        <v>315</v>
      </c>
      <c r="C36" s="48" t="s">
        <v>316</v>
      </c>
      <c r="D36" s="156"/>
      <c r="E36" s="156"/>
      <c r="F36" s="144"/>
      <c r="G36" s="144"/>
      <c r="H36" s="144"/>
      <c r="I36" s="144"/>
      <c r="J36" s="144"/>
      <c r="K36" s="144"/>
      <c r="L36" s="144"/>
      <c r="M36" s="47" t="s">
        <v>292</v>
      </c>
      <c r="N36" s="147"/>
      <c r="O36" s="152"/>
      <c r="P36" s="153"/>
    </row>
    <row r="37" spans="1:16" ht="22.5">
      <c r="A37" s="41"/>
      <c r="B37" s="44" t="s">
        <v>220</v>
      </c>
      <c r="C37" s="44" t="s">
        <v>221</v>
      </c>
      <c r="D37" s="142" t="s">
        <v>325</v>
      </c>
      <c r="E37" s="154">
        <v>0.95</v>
      </c>
      <c r="F37" s="142" t="s">
        <v>326</v>
      </c>
      <c r="G37" s="142" t="s">
        <v>254</v>
      </c>
      <c r="H37" s="142" t="s">
        <v>131</v>
      </c>
      <c r="I37" s="142" t="s">
        <v>327</v>
      </c>
      <c r="J37" s="142" t="s">
        <v>328</v>
      </c>
      <c r="K37" s="142" t="s">
        <v>329</v>
      </c>
      <c r="L37" s="142" t="s">
        <v>330</v>
      </c>
      <c r="M37" s="45" t="s">
        <v>311</v>
      </c>
      <c r="N37" s="145" t="s">
        <v>256</v>
      </c>
      <c r="O37" s="148" t="s">
        <v>332</v>
      </c>
      <c r="P37" s="149"/>
    </row>
    <row r="38" spans="1:16" ht="57" thickBot="1">
      <c r="A38" s="42"/>
      <c r="B38" s="37" t="s">
        <v>322</v>
      </c>
      <c r="C38" s="37" t="s">
        <v>324</v>
      </c>
      <c r="D38" s="144"/>
      <c r="E38" s="156"/>
      <c r="F38" s="144"/>
      <c r="G38" s="144"/>
      <c r="H38" s="144"/>
      <c r="I38" s="144"/>
      <c r="J38" s="144"/>
      <c r="K38" s="144"/>
      <c r="L38" s="144"/>
      <c r="M38" s="47" t="s">
        <v>331</v>
      </c>
      <c r="N38" s="147"/>
      <c r="O38" s="152"/>
      <c r="P38" s="153"/>
    </row>
    <row r="39" spans="1:16" ht="22.5">
      <c r="A39" s="33" t="s">
        <v>313</v>
      </c>
      <c r="B39" s="44" t="s">
        <v>209</v>
      </c>
      <c r="C39" s="44" t="s">
        <v>210</v>
      </c>
      <c r="D39" s="142" t="s">
        <v>337</v>
      </c>
      <c r="E39" s="154">
        <v>0.9</v>
      </c>
      <c r="F39" s="142" t="s">
        <v>326</v>
      </c>
      <c r="G39" s="142" t="s">
        <v>229</v>
      </c>
      <c r="H39" s="142" t="s">
        <v>131</v>
      </c>
      <c r="I39" s="145">
        <v>75</v>
      </c>
      <c r="J39" s="145" t="s">
        <v>338</v>
      </c>
      <c r="K39" s="145" t="s">
        <v>339</v>
      </c>
      <c r="L39" s="145" t="s">
        <v>328</v>
      </c>
      <c r="M39" s="45" t="s">
        <v>311</v>
      </c>
      <c r="N39" s="145" t="s">
        <v>256</v>
      </c>
      <c r="O39" s="148" t="s">
        <v>340</v>
      </c>
      <c r="P39" s="149"/>
    </row>
    <row r="40" spans="1:16" ht="79.5" thickBot="1">
      <c r="A40" s="50" t="s">
        <v>334</v>
      </c>
      <c r="B40" s="37" t="s">
        <v>335</v>
      </c>
      <c r="C40" s="37" t="s">
        <v>336</v>
      </c>
      <c r="D40" s="144"/>
      <c r="E40" s="156"/>
      <c r="F40" s="144"/>
      <c r="G40" s="144"/>
      <c r="H40" s="144"/>
      <c r="I40" s="147"/>
      <c r="J40" s="147"/>
      <c r="K40" s="147"/>
      <c r="L40" s="147"/>
      <c r="M40" s="47" t="s">
        <v>331</v>
      </c>
      <c r="N40" s="147"/>
      <c r="O40" s="152"/>
      <c r="P40" s="153"/>
    </row>
    <row r="41" spans="1:16" ht="22.5">
      <c r="A41" s="41"/>
      <c r="B41" s="44" t="s">
        <v>230</v>
      </c>
      <c r="C41" s="44" t="s">
        <v>231</v>
      </c>
      <c r="D41" s="154">
        <v>0.55000000000000004</v>
      </c>
      <c r="E41" s="154">
        <v>0.95</v>
      </c>
      <c r="F41" s="142" t="s">
        <v>343</v>
      </c>
      <c r="G41" s="142" t="s">
        <v>229</v>
      </c>
      <c r="H41" s="142" t="s">
        <v>131</v>
      </c>
      <c r="I41" s="145" t="s">
        <v>344</v>
      </c>
      <c r="J41" s="145">
        <v>75</v>
      </c>
      <c r="K41" s="145">
        <v>85</v>
      </c>
      <c r="L41" s="145">
        <v>95</v>
      </c>
      <c r="M41" s="45" t="s">
        <v>311</v>
      </c>
      <c r="N41" s="145" t="s">
        <v>256</v>
      </c>
      <c r="O41" s="148" t="s">
        <v>345</v>
      </c>
      <c r="P41" s="149"/>
    </row>
    <row r="42" spans="1:16" ht="34.5" thickBot="1">
      <c r="A42" s="42"/>
      <c r="B42" s="37" t="s">
        <v>341</v>
      </c>
      <c r="C42" s="37" t="s">
        <v>342</v>
      </c>
      <c r="D42" s="156"/>
      <c r="E42" s="156"/>
      <c r="F42" s="144"/>
      <c r="G42" s="144"/>
      <c r="H42" s="144"/>
      <c r="I42" s="147"/>
      <c r="J42" s="147"/>
      <c r="K42" s="147"/>
      <c r="L42" s="147"/>
      <c r="M42" s="47" t="s">
        <v>331</v>
      </c>
      <c r="N42" s="147"/>
      <c r="O42" s="152" t="s">
        <v>346</v>
      </c>
      <c r="P42" s="153"/>
    </row>
    <row r="43" spans="1:16" ht="22.5">
      <c r="A43" s="33" t="s">
        <v>333</v>
      </c>
      <c r="B43" s="44" t="s">
        <v>233</v>
      </c>
      <c r="C43" s="44" t="s">
        <v>234</v>
      </c>
      <c r="D43" s="154">
        <v>0.19</v>
      </c>
      <c r="E43" s="154">
        <v>0.9</v>
      </c>
      <c r="F43" s="142" t="s">
        <v>350</v>
      </c>
      <c r="G43" s="142" t="s">
        <v>280</v>
      </c>
      <c r="H43" s="142" t="s">
        <v>131</v>
      </c>
      <c r="I43" s="145" t="s">
        <v>351</v>
      </c>
      <c r="J43" s="145">
        <v>55</v>
      </c>
      <c r="K43" s="145">
        <v>73</v>
      </c>
      <c r="L43" s="145">
        <v>90</v>
      </c>
      <c r="M43" s="45" t="s">
        <v>311</v>
      </c>
      <c r="N43" s="145" t="s">
        <v>256</v>
      </c>
      <c r="O43" s="148" t="s">
        <v>353</v>
      </c>
      <c r="P43" s="149"/>
    </row>
    <row r="44" spans="1:16" ht="79.5" thickBot="1">
      <c r="A44" s="33" t="s">
        <v>347</v>
      </c>
      <c r="B44" s="37" t="s">
        <v>348</v>
      </c>
      <c r="C44" s="37" t="s">
        <v>349</v>
      </c>
      <c r="D44" s="156"/>
      <c r="E44" s="156"/>
      <c r="F44" s="144"/>
      <c r="G44" s="144"/>
      <c r="H44" s="144"/>
      <c r="I44" s="147"/>
      <c r="J44" s="147"/>
      <c r="K44" s="147"/>
      <c r="L44" s="147"/>
      <c r="M44" s="47" t="s">
        <v>352</v>
      </c>
      <c r="N44" s="147"/>
      <c r="O44" s="152" t="s">
        <v>354</v>
      </c>
      <c r="P44" s="153"/>
    </row>
    <row r="45" spans="1:16" ht="22.5">
      <c r="A45" s="41"/>
      <c r="B45" s="44" t="s">
        <v>222</v>
      </c>
      <c r="C45" s="44" t="s">
        <v>223</v>
      </c>
      <c r="D45" s="154">
        <v>0</v>
      </c>
      <c r="E45" s="154">
        <v>0.9</v>
      </c>
      <c r="F45" s="142" t="s">
        <v>357</v>
      </c>
      <c r="G45" s="142" t="s">
        <v>280</v>
      </c>
      <c r="H45" s="142" t="s">
        <v>131</v>
      </c>
      <c r="I45" s="145" t="s">
        <v>358</v>
      </c>
      <c r="J45" s="145">
        <v>45</v>
      </c>
      <c r="K45" s="145">
        <v>68</v>
      </c>
      <c r="L45" s="145">
        <v>90</v>
      </c>
      <c r="M45" s="45" t="s">
        <v>311</v>
      </c>
      <c r="N45" s="145" t="s">
        <v>256</v>
      </c>
      <c r="O45" s="148" t="s">
        <v>359</v>
      </c>
      <c r="P45" s="149"/>
    </row>
    <row r="46" spans="1:16" ht="57" thickBot="1">
      <c r="A46" s="41"/>
      <c r="B46" s="37" t="s">
        <v>355</v>
      </c>
      <c r="C46" s="37" t="s">
        <v>356</v>
      </c>
      <c r="D46" s="156"/>
      <c r="E46" s="156"/>
      <c r="F46" s="144"/>
      <c r="G46" s="144"/>
      <c r="H46" s="144"/>
      <c r="I46" s="147"/>
      <c r="J46" s="147"/>
      <c r="K46" s="147"/>
      <c r="L46" s="147"/>
      <c r="M46" s="47" t="s">
        <v>352</v>
      </c>
      <c r="N46" s="147"/>
      <c r="O46" s="152"/>
      <c r="P46" s="153"/>
    </row>
    <row r="47" spans="1:16" ht="22.5" customHeight="1">
      <c r="A47" s="41"/>
      <c r="B47" s="44" t="s">
        <v>211</v>
      </c>
      <c r="C47" s="44" t="s">
        <v>323</v>
      </c>
      <c r="D47" s="154">
        <v>0</v>
      </c>
      <c r="E47" s="154">
        <v>0.6</v>
      </c>
      <c r="F47" s="142" t="s">
        <v>362</v>
      </c>
      <c r="G47" s="142" t="s">
        <v>280</v>
      </c>
      <c r="H47" s="142" t="s">
        <v>131</v>
      </c>
      <c r="I47" s="145" t="s">
        <v>363</v>
      </c>
      <c r="J47" s="145">
        <v>30</v>
      </c>
      <c r="K47" s="145">
        <v>45</v>
      </c>
      <c r="L47" s="145">
        <v>60</v>
      </c>
      <c r="M47" s="45" t="s">
        <v>311</v>
      </c>
      <c r="N47" s="145" t="s">
        <v>256</v>
      </c>
      <c r="O47" s="148" t="s">
        <v>364</v>
      </c>
      <c r="P47" s="149"/>
    </row>
    <row r="48" spans="1:16" ht="79.5" thickBot="1">
      <c r="A48" s="41"/>
      <c r="B48" s="37" t="s">
        <v>360</v>
      </c>
      <c r="C48" s="37" t="s">
        <v>361</v>
      </c>
      <c r="D48" s="156"/>
      <c r="E48" s="156"/>
      <c r="F48" s="144"/>
      <c r="G48" s="144"/>
      <c r="H48" s="144"/>
      <c r="I48" s="147"/>
      <c r="J48" s="147"/>
      <c r="K48" s="147"/>
      <c r="L48" s="147"/>
      <c r="M48" s="47" t="s">
        <v>352</v>
      </c>
      <c r="N48" s="147"/>
      <c r="O48" s="152" t="s">
        <v>365</v>
      </c>
      <c r="P48" s="153"/>
    </row>
    <row r="49" spans="1:16" ht="22.5">
      <c r="A49" s="41"/>
      <c r="B49" s="44" t="s">
        <v>224</v>
      </c>
      <c r="C49" s="44" t="s">
        <v>225</v>
      </c>
      <c r="D49" s="154">
        <v>0</v>
      </c>
      <c r="E49" s="154">
        <v>0.8</v>
      </c>
      <c r="F49" s="142" t="s">
        <v>368</v>
      </c>
      <c r="G49" s="142" t="s">
        <v>280</v>
      </c>
      <c r="H49" s="142" t="s">
        <v>131</v>
      </c>
      <c r="I49" s="145" t="s">
        <v>369</v>
      </c>
      <c r="J49" s="145">
        <v>40</v>
      </c>
      <c r="K49" s="145">
        <v>60</v>
      </c>
      <c r="L49" s="145">
        <v>80</v>
      </c>
      <c r="M49" s="45" t="s">
        <v>311</v>
      </c>
      <c r="N49" s="145" t="s">
        <v>256</v>
      </c>
      <c r="O49" s="148" t="s">
        <v>371</v>
      </c>
      <c r="P49" s="149"/>
    </row>
    <row r="50" spans="1:16" ht="57" thickBot="1">
      <c r="A50" s="42"/>
      <c r="B50" s="37" t="s">
        <v>366</v>
      </c>
      <c r="C50" s="37" t="s">
        <v>367</v>
      </c>
      <c r="D50" s="156"/>
      <c r="E50" s="156"/>
      <c r="F50" s="144"/>
      <c r="G50" s="144"/>
      <c r="H50" s="144"/>
      <c r="I50" s="147"/>
      <c r="J50" s="147"/>
      <c r="K50" s="147"/>
      <c r="L50" s="147"/>
      <c r="M50" s="47" t="s">
        <v>370</v>
      </c>
      <c r="N50" s="147"/>
      <c r="O50" s="152"/>
      <c r="P50" s="153"/>
    </row>
    <row r="51" spans="1:16" ht="112.5">
      <c r="A51" s="33" t="s">
        <v>447</v>
      </c>
      <c r="B51" s="44" t="s">
        <v>396</v>
      </c>
      <c r="C51" s="44" t="s">
        <v>397</v>
      </c>
      <c r="D51" s="142" t="s">
        <v>375</v>
      </c>
      <c r="E51" s="154">
        <v>0.95</v>
      </c>
      <c r="F51" s="142" t="s">
        <v>376</v>
      </c>
      <c r="G51" s="142" t="s">
        <v>235</v>
      </c>
      <c r="H51" s="142" t="s">
        <v>131</v>
      </c>
      <c r="I51" s="142" t="s">
        <v>377</v>
      </c>
      <c r="J51" s="142">
        <v>48</v>
      </c>
      <c r="K51" s="142">
        <v>72</v>
      </c>
      <c r="L51" s="142">
        <v>95</v>
      </c>
      <c r="M51" s="45" t="s">
        <v>291</v>
      </c>
      <c r="N51" s="45" t="s">
        <v>256</v>
      </c>
      <c r="O51" s="148" t="s">
        <v>378</v>
      </c>
      <c r="P51" s="149"/>
    </row>
    <row r="52" spans="1:16" ht="68.25" thickBot="1">
      <c r="A52" s="33" t="s">
        <v>372</v>
      </c>
      <c r="B52" s="34" t="s">
        <v>373</v>
      </c>
      <c r="C52" s="37" t="s">
        <v>374</v>
      </c>
      <c r="D52" s="144"/>
      <c r="E52" s="156"/>
      <c r="F52" s="144"/>
      <c r="G52" s="144"/>
      <c r="H52" s="144"/>
      <c r="I52" s="144"/>
      <c r="J52" s="144"/>
      <c r="K52" s="144"/>
      <c r="L52" s="144"/>
      <c r="M52" s="47" t="s">
        <v>292</v>
      </c>
      <c r="N52" s="47" t="s">
        <v>286</v>
      </c>
      <c r="O52" s="152"/>
      <c r="P52" s="153"/>
    </row>
    <row r="53" spans="1:16" ht="22.5">
      <c r="A53" s="33"/>
      <c r="B53" s="36"/>
      <c r="C53" s="44" t="s">
        <v>398</v>
      </c>
      <c r="D53" s="142" t="s">
        <v>380</v>
      </c>
      <c r="E53" s="154">
        <v>0.95</v>
      </c>
      <c r="F53" s="142" t="s">
        <v>381</v>
      </c>
      <c r="G53" s="142" t="s">
        <v>235</v>
      </c>
      <c r="H53" s="142" t="s">
        <v>131</v>
      </c>
      <c r="I53" s="142" t="s">
        <v>310</v>
      </c>
      <c r="J53" s="142">
        <v>88</v>
      </c>
      <c r="K53" s="142">
        <v>92</v>
      </c>
      <c r="L53" s="142">
        <v>95</v>
      </c>
      <c r="M53" s="45" t="s">
        <v>311</v>
      </c>
      <c r="N53" s="145" t="s">
        <v>256</v>
      </c>
      <c r="O53" s="148" t="s">
        <v>312</v>
      </c>
      <c r="P53" s="149"/>
    </row>
    <row r="54" spans="1:16" ht="34.5" thickBot="1">
      <c r="A54" s="42"/>
      <c r="B54" s="35"/>
      <c r="C54" s="37" t="s">
        <v>379</v>
      </c>
      <c r="D54" s="144"/>
      <c r="E54" s="156"/>
      <c r="F54" s="144"/>
      <c r="G54" s="144"/>
      <c r="H54" s="144"/>
      <c r="I54" s="144"/>
      <c r="J54" s="144"/>
      <c r="K54" s="144"/>
      <c r="L54" s="144"/>
      <c r="M54" s="47" t="s">
        <v>292</v>
      </c>
      <c r="N54" s="147"/>
      <c r="O54" s="152"/>
      <c r="P54" s="153"/>
    </row>
  </sheetData>
  <mergeCells count="258">
    <mergeCell ref="E53:E54"/>
    <mergeCell ref="F53:F54"/>
    <mergeCell ref="G53:G54"/>
    <mergeCell ref="H53:H54"/>
    <mergeCell ref="I53:I54"/>
    <mergeCell ref="J53:J54"/>
    <mergeCell ref="K53:K54"/>
    <mergeCell ref="L53:L54"/>
    <mergeCell ref="N53:N54"/>
    <mergeCell ref="O53:P54"/>
    <mergeCell ref="I51:I52"/>
    <mergeCell ref="J51:J52"/>
    <mergeCell ref="K51:K52"/>
    <mergeCell ref="L51:L52"/>
    <mergeCell ref="O51:P52"/>
    <mergeCell ref="O49:P50"/>
    <mergeCell ref="D51:D52"/>
    <mergeCell ref="E51:E52"/>
    <mergeCell ref="F51:F52"/>
    <mergeCell ref="G51:G52"/>
    <mergeCell ref="H51:H52"/>
    <mergeCell ref="D49:D50"/>
    <mergeCell ref="E49:E50"/>
    <mergeCell ref="F49:F50"/>
    <mergeCell ref="G49:G50"/>
    <mergeCell ref="H49:H50"/>
    <mergeCell ref="I49:I50"/>
    <mergeCell ref="J49:J50"/>
    <mergeCell ref="K49:K50"/>
    <mergeCell ref="L49:L50"/>
    <mergeCell ref="N49:N50"/>
    <mergeCell ref="D53:D54"/>
    <mergeCell ref="J47:J48"/>
    <mergeCell ref="K47:K48"/>
    <mergeCell ref="L47:L48"/>
    <mergeCell ref="N47:N48"/>
    <mergeCell ref="O47:P47"/>
    <mergeCell ref="O48:P48"/>
    <mergeCell ref="J45:J46"/>
    <mergeCell ref="K45:K46"/>
    <mergeCell ref="L45:L46"/>
    <mergeCell ref="N45:N46"/>
    <mergeCell ref="O45:P46"/>
    <mergeCell ref="D43:D44"/>
    <mergeCell ref="E43:E44"/>
    <mergeCell ref="F43:F44"/>
    <mergeCell ref="G43:G44"/>
    <mergeCell ref="H43:H44"/>
    <mergeCell ref="I43:I44"/>
    <mergeCell ref="D47:D48"/>
    <mergeCell ref="E47:E48"/>
    <mergeCell ref="F47:F48"/>
    <mergeCell ref="G47:G48"/>
    <mergeCell ref="H47:H48"/>
    <mergeCell ref="D45:D46"/>
    <mergeCell ref="E45:E46"/>
    <mergeCell ref="F45:F46"/>
    <mergeCell ref="G45:G46"/>
    <mergeCell ref="H45:H46"/>
    <mergeCell ref="I47:I48"/>
    <mergeCell ref="I45:I46"/>
    <mergeCell ref="N39:N40"/>
    <mergeCell ref="O39:P40"/>
    <mergeCell ref="I39:I40"/>
    <mergeCell ref="J43:J44"/>
    <mergeCell ref="K43:K44"/>
    <mergeCell ref="L43:L44"/>
    <mergeCell ref="N43:N44"/>
    <mergeCell ref="O43:P43"/>
    <mergeCell ref="O44:P44"/>
    <mergeCell ref="L35:L36"/>
    <mergeCell ref="N35:N36"/>
    <mergeCell ref="O35:P36"/>
    <mergeCell ref="I35:I36"/>
    <mergeCell ref="D41:D42"/>
    <mergeCell ref="E41:E42"/>
    <mergeCell ref="F41:F42"/>
    <mergeCell ref="G41:G42"/>
    <mergeCell ref="H41:H42"/>
    <mergeCell ref="D39:D40"/>
    <mergeCell ref="E39:E40"/>
    <mergeCell ref="F39:F40"/>
    <mergeCell ref="G39:G40"/>
    <mergeCell ref="H39:H40"/>
    <mergeCell ref="I41:I42"/>
    <mergeCell ref="J41:J42"/>
    <mergeCell ref="K41:K42"/>
    <mergeCell ref="L41:L42"/>
    <mergeCell ref="N41:N42"/>
    <mergeCell ref="O41:P41"/>
    <mergeCell ref="O42:P42"/>
    <mergeCell ref="J39:J40"/>
    <mergeCell ref="K39:K40"/>
    <mergeCell ref="L39:L40"/>
    <mergeCell ref="O33:P34"/>
    <mergeCell ref="K29:K32"/>
    <mergeCell ref="L29:L32"/>
    <mergeCell ref="M29:M32"/>
    <mergeCell ref="N29:N32"/>
    <mergeCell ref="O29:P32"/>
    <mergeCell ref="D37:D38"/>
    <mergeCell ref="E37:E38"/>
    <mergeCell ref="F37:F38"/>
    <mergeCell ref="G37:G38"/>
    <mergeCell ref="H37:H38"/>
    <mergeCell ref="D35:D36"/>
    <mergeCell ref="E35:E36"/>
    <mergeCell ref="F35:F36"/>
    <mergeCell ref="G35:G36"/>
    <mergeCell ref="H35:H36"/>
    <mergeCell ref="I37:I38"/>
    <mergeCell ref="J37:J38"/>
    <mergeCell ref="K37:K38"/>
    <mergeCell ref="L37:L38"/>
    <mergeCell ref="N37:N38"/>
    <mergeCell ref="O37:P38"/>
    <mergeCell ref="J35:J36"/>
    <mergeCell ref="K35:K36"/>
    <mergeCell ref="D33:D34"/>
    <mergeCell ref="E33:E34"/>
    <mergeCell ref="F33:F34"/>
    <mergeCell ref="G33:G34"/>
    <mergeCell ref="H33:H34"/>
    <mergeCell ref="J27:J28"/>
    <mergeCell ref="K27:K28"/>
    <mergeCell ref="L27:L28"/>
    <mergeCell ref="N27:N28"/>
    <mergeCell ref="I33:I34"/>
    <mergeCell ref="J33:J34"/>
    <mergeCell ref="K33:K34"/>
    <mergeCell ref="L33:L34"/>
    <mergeCell ref="N33:N34"/>
    <mergeCell ref="O27:P28"/>
    <mergeCell ref="D29:D32"/>
    <mergeCell ref="E29:E32"/>
    <mergeCell ref="G29:G32"/>
    <mergeCell ref="I29:I32"/>
    <mergeCell ref="J29:J32"/>
    <mergeCell ref="D27:D28"/>
    <mergeCell ref="E27:E28"/>
    <mergeCell ref="F27:F28"/>
    <mergeCell ref="G27:G28"/>
    <mergeCell ref="H27:H28"/>
    <mergeCell ref="I27:I28"/>
    <mergeCell ref="J24:J26"/>
    <mergeCell ref="K24:K26"/>
    <mergeCell ref="L24:L26"/>
    <mergeCell ref="M24:M26"/>
    <mergeCell ref="O24:P24"/>
    <mergeCell ref="O25:P25"/>
    <mergeCell ref="O26:P26"/>
    <mergeCell ref="D24:D26"/>
    <mergeCell ref="E24:E26"/>
    <mergeCell ref="F24:F26"/>
    <mergeCell ref="G24:G26"/>
    <mergeCell ref="H24:H26"/>
    <mergeCell ref="I24:I26"/>
    <mergeCell ref="J22:J23"/>
    <mergeCell ref="K22:K23"/>
    <mergeCell ref="L22:L23"/>
    <mergeCell ref="M22:M23"/>
    <mergeCell ref="O22:P22"/>
    <mergeCell ref="O23:P23"/>
    <mergeCell ref="D22:D23"/>
    <mergeCell ref="E22:E23"/>
    <mergeCell ref="F22:F23"/>
    <mergeCell ref="G22:G23"/>
    <mergeCell ref="H22:H23"/>
    <mergeCell ref="I22:I23"/>
    <mergeCell ref="J20:J21"/>
    <mergeCell ref="K20:K21"/>
    <mergeCell ref="L20:L21"/>
    <mergeCell ref="M20:M21"/>
    <mergeCell ref="O20:P20"/>
    <mergeCell ref="O21:P21"/>
    <mergeCell ref="D20:D21"/>
    <mergeCell ref="E20:E21"/>
    <mergeCell ref="F20:F21"/>
    <mergeCell ref="G20:G21"/>
    <mergeCell ref="H20:H21"/>
    <mergeCell ref="I20:I21"/>
    <mergeCell ref="I18:I19"/>
    <mergeCell ref="J18:J19"/>
    <mergeCell ref="K18:K19"/>
    <mergeCell ref="L18:L19"/>
    <mergeCell ref="M18:M19"/>
    <mergeCell ref="O18:P19"/>
    <mergeCell ref="J16:J17"/>
    <mergeCell ref="K16:K17"/>
    <mergeCell ref="L16:L17"/>
    <mergeCell ref="M16:M17"/>
    <mergeCell ref="O16:P17"/>
    <mergeCell ref="I16:I17"/>
    <mergeCell ref="D18:D19"/>
    <mergeCell ref="E18:E19"/>
    <mergeCell ref="F18:F19"/>
    <mergeCell ref="G18:G19"/>
    <mergeCell ref="H18:H19"/>
    <mergeCell ref="D16:D17"/>
    <mergeCell ref="E16:E17"/>
    <mergeCell ref="F16:F17"/>
    <mergeCell ref="G16:G17"/>
    <mergeCell ref="H16:H17"/>
    <mergeCell ref="J14:J15"/>
    <mergeCell ref="K14:K15"/>
    <mergeCell ref="L14:L15"/>
    <mergeCell ref="M14:M15"/>
    <mergeCell ref="O14:P14"/>
    <mergeCell ref="O15:P15"/>
    <mergeCell ref="D14:D15"/>
    <mergeCell ref="E14:E15"/>
    <mergeCell ref="F14:F15"/>
    <mergeCell ref="G14:G15"/>
    <mergeCell ref="H14:H15"/>
    <mergeCell ref="I14:I15"/>
    <mergeCell ref="J12:J13"/>
    <mergeCell ref="K12:K13"/>
    <mergeCell ref="L12:L13"/>
    <mergeCell ref="M12:M13"/>
    <mergeCell ref="O12:P12"/>
    <mergeCell ref="O13:P13"/>
    <mergeCell ref="D12:D13"/>
    <mergeCell ref="E12:E13"/>
    <mergeCell ref="F12:F13"/>
    <mergeCell ref="G12:G13"/>
    <mergeCell ref="H12:H13"/>
    <mergeCell ref="I12:I13"/>
    <mergeCell ref="J9:J11"/>
    <mergeCell ref="K9:K11"/>
    <mergeCell ref="L9:L11"/>
    <mergeCell ref="M9:M11"/>
    <mergeCell ref="N9:N11"/>
    <mergeCell ref="O9:P11"/>
    <mergeCell ref="D9:D11"/>
    <mergeCell ref="E9:E11"/>
    <mergeCell ref="F9:F11"/>
    <mergeCell ref="G9:G11"/>
    <mergeCell ref="H9:H11"/>
    <mergeCell ref="I9:I11"/>
    <mergeCell ref="A1:O1"/>
    <mergeCell ref="A2:O2"/>
    <mergeCell ref="A3:O3"/>
    <mergeCell ref="A4:O4"/>
    <mergeCell ref="I5:L5"/>
    <mergeCell ref="O5:P5"/>
    <mergeCell ref="G6:G8"/>
    <mergeCell ref="H6:H8"/>
    <mergeCell ref="I6:L6"/>
    <mergeCell ref="M6:M8"/>
    <mergeCell ref="N6:N8"/>
    <mergeCell ref="O6:P8"/>
    <mergeCell ref="I7:L7"/>
    <mergeCell ref="A6:A8"/>
    <mergeCell ref="B6:B8"/>
    <mergeCell ref="C6:C8"/>
    <mergeCell ref="D6:D8"/>
    <mergeCell ref="E6:E8"/>
    <mergeCell ref="F6:F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Objetivos END (Diagramado PEI)</vt:lpstr>
      <vt:lpstr>Prod estrat (Diagramado PEI)</vt:lpstr>
      <vt:lpstr>Ejes 1+2 RE+RI+Productos</vt:lpstr>
      <vt:lpstr>Eje 1 (Diagramado PEI)</vt:lpstr>
      <vt:lpstr>Eje 2 (DIAGRAMADO PEI)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Esteban Vela Montaño</dc:creator>
  <cp:keywords/>
  <dc:description/>
  <cp:lastModifiedBy>Esteban Vela</cp:lastModifiedBy>
  <cp:revision/>
  <cp:lastPrinted>2025-06-26T14:18:07Z</cp:lastPrinted>
  <dcterms:created xsi:type="dcterms:W3CDTF">2025-02-12T00:23:26Z</dcterms:created>
  <dcterms:modified xsi:type="dcterms:W3CDTF">2025-07-22T16:14:26Z</dcterms:modified>
  <cp:category/>
  <cp:contentStatus/>
</cp:coreProperties>
</file>